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020" tabRatio="721" activeTab="2"/>
  </bookViews>
  <sheets>
    <sheet name="01 แบบ 67 " sheetId="19" r:id="rId1"/>
    <sheet name="ตัวอย่าง 01 แบบ 67" sheetId="17" r:id="rId2"/>
    <sheet name="02 กรณีโอน-เหลือจ่าย" sheetId="18" r:id="rId3"/>
    <sheet name="ตัวอย่าง 02 กรณีโอน-เหลือจ่าย" sheetId="21" r:id="rId4"/>
    <sheet name="แบบปรับใหม่ 62.1 (2)" sheetId="10" state="hidden" r:id="rId5"/>
    <sheet name="แบบปรับใหม่ 62.1" sheetId="7" state="hidden" r:id="rId6"/>
  </sheets>
  <definedNames>
    <definedName name="_xlnm._FilterDatabase" localSheetId="5" hidden="1">'แบบปรับใหม่ 62.1'!$J$1:$J$119</definedName>
    <definedName name="_xlnm.Print_Titles" localSheetId="5">'แบบปรับใหม่ 62.1'!$5:$6</definedName>
    <definedName name="_xlnm.Print_Titles" localSheetId="4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21" l="1"/>
  <c r="I25" i="21"/>
  <c r="K25" i="18"/>
  <c r="Q15" i="21"/>
  <c r="R15" i="21"/>
  <c r="S15" i="21"/>
  <c r="P15" i="21"/>
  <c r="Q13" i="21"/>
  <c r="R13" i="21"/>
  <c r="S13" i="21"/>
  <c r="P13" i="21"/>
  <c r="Q9" i="21"/>
  <c r="R9" i="21"/>
  <c r="S9" i="21"/>
  <c r="P9" i="21"/>
  <c r="H17" i="21"/>
  <c r="H16" i="21"/>
  <c r="G15" i="21"/>
  <c r="G18" i="21" s="1"/>
  <c r="F15" i="21"/>
  <c r="C15" i="21"/>
  <c r="H14" i="21"/>
  <c r="H13" i="21"/>
  <c r="G13" i="21"/>
  <c r="F13" i="21"/>
  <c r="C13" i="21"/>
  <c r="H10" i="21"/>
  <c r="H9" i="21" s="1"/>
  <c r="C9" i="21"/>
  <c r="H25" i="21"/>
  <c r="G25" i="21"/>
  <c r="F25" i="21"/>
  <c r="E25" i="21"/>
  <c r="R18" i="21"/>
  <c r="F17" i="17"/>
  <c r="F14" i="17" s="1"/>
  <c r="E14" i="17"/>
  <c r="D14" i="17"/>
  <c r="F13" i="17"/>
  <c r="F12" i="17"/>
  <c r="F11" i="17" s="1"/>
  <c r="E11" i="17"/>
  <c r="E19" i="17" s="1"/>
  <c r="D11" i="17"/>
  <c r="F10" i="17"/>
  <c r="F9" i="17"/>
  <c r="F8" i="17"/>
  <c r="E7" i="17"/>
  <c r="D7" i="17"/>
  <c r="K26" i="19"/>
  <c r="I26" i="19"/>
  <c r="G26" i="19"/>
  <c r="F26" i="19"/>
  <c r="E26" i="19"/>
  <c r="D26" i="19"/>
  <c r="Q14" i="19"/>
  <c r="P14" i="19"/>
  <c r="O14" i="19"/>
  <c r="N14" i="19"/>
  <c r="F14" i="19"/>
  <c r="E14" i="19"/>
  <c r="D14" i="19"/>
  <c r="Q11" i="19"/>
  <c r="P11" i="19"/>
  <c r="P19" i="19" s="1"/>
  <c r="O11" i="19"/>
  <c r="N11" i="19"/>
  <c r="F11" i="19"/>
  <c r="E11" i="19"/>
  <c r="D11" i="19"/>
  <c r="Q7" i="19"/>
  <c r="P7" i="19"/>
  <c r="O7" i="19"/>
  <c r="O19" i="19" s="1"/>
  <c r="N7" i="19"/>
  <c r="N19" i="19" s="1"/>
  <c r="F7" i="19"/>
  <c r="E7" i="19"/>
  <c r="E19" i="19" s="1"/>
  <c r="D7" i="19"/>
  <c r="D19" i="19" s="1"/>
  <c r="Q18" i="18"/>
  <c r="R18" i="18"/>
  <c r="S18" i="18"/>
  <c r="P18" i="18"/>
  <c r="P19" i="17"/>
  <c r="O14" i="17"/>
  <c r="P14" i="17"/>
  <c r="Q14" i="17"/>
  <c r="N14" i="17"/>
  <c r="O11" i="17"/>
  <c r="P11" i="17"/>
  <c r="Q11" i="17"/>
  <c r="N11" i="17"/>
  <c r="O7" i="17"/>
  <c r="O19" i="17" s="1"/>
  <c r="P7" i="17"/>
  <c r="Q7" i="17"/>
  <c r="Q19" i="17" s="1"/>
  <c r="N7" i="17"/>
  <c r="N19" i="17" s="1"/>
  <c r="G9" i="18"/>
  <c r="F9" i="18"/>
  <c r="I25" i="18"/>
  <c r="H25" i="18"/>
  <c r="G25" i="18"/>
  <c r="F25" i="18"/>
  <c r="E25" i="18"/>
  <c r="G15" i="18"/>
  <c r="F15" i="18"/>
  <c r="C15" i="18"/>
  <c r="H13" i="18"/>
  <c r="G13" i="18"/>
  <c r="F13" i="18"/>
  <c r="C13" i="18"/>
  <c r="H9" i="18"/>
  <c r="C9" i="18"/>
  <c r="K26" i="17"/>
  <c r="I26" i="17"/>
  <c r="G26" i="17"/>
  <c r="F26" i="17"/>
  <c r="E26" i="17"/>
  <c r="D26" i="17"/>
  <c r="H15" i="18" l="1"/>
  <c r="F19" i="19"/>
  <c r="Q19" i="19"/>
  <c r="D19" i="17"/>
  <c r="F7" i="17"/>
  <c r="F19" i="17" s="1"/>
  <c r="H15" i="21"/>
  <c r="H18" i="21"/>
  <c r="F18" i="21"/>
  <c r="P18" i="21"/>
  <c r="S18" i="21"/>
  <c r="Q18" i="21"/>
  <c r="G18" i="18"/>
  <c r="F18" i="18"/>
  <c r="H18" i="18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G100" i="10" l="1"/>
  <c r="I17" i="10"/>
  <c r="C100" i="10"/>
  <c r="O100" i="10"/>
  <c r="Y20" i="10"/>
  <c r="I28" i="10"/>
  <c r="R91" i="10"/>
  <c r="W91" i="10"/>
  <c r="W100" i="10" s="1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<sst xmlns="http://schemas.openxmlformats.org/spreadsheetml/2006/main" count="727" uniqueCount="245">
  <si>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</si>
  <si>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</si>
  <si>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</si>
  <si>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</si>
  <si>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</si>
  <si>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</si>
  <si>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</si>
  <si>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</si>
  <si>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</si>
  <si>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</si>
  <si>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</si>
  <si>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</si>
  <si>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</si>
  <si>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</si>
  <si>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</si>
  <si>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</si>
  <si>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</si>
  <si>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</si>
  <si>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</si>
  <si>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</si>
  <si>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</si>
  <si>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</si>
  <si>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</si>
  <si>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</si>
  <si>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</si>
  <si>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</si>
  <si>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</si>
  <si>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</si>
  <si>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</si>
  <si>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</si>
  <si>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</si>
  <si>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</si>
  <si>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</si>
  <si>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</si>
  <si>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</si>
  <si>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</si>
  <si>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</si>
  <si>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</si>
  <si>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</si>
  <si>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</si>
  <si>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</si>
  <si>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</si>
  <si>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</si>
  <si>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</si>
  <si>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</si>
  <si>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</si>
  <si>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</si>
  <si>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</si>
  <si>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</si>
  <si>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</si>
  <si>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</si>
  <si>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</si>
  <si>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</si>
  <si>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</si>
  <si>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</si>
  <si>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</si>
  <si>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</si>
  <si>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</si>
  <si>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</si>
  <si>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</si>
  <si>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</si>
  <si>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</si>
  <si>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</si>
  <si>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</si>
  <si>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</si>
  <si>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</si>
  <si>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</si>
  <si>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</si>
  <si>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</si>
  <si>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</si>
  <si>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</si>
  <si>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</si>
  <si>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</si>
  <si>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</si>
  <si>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</si>
  <si>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</si>
  <si>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</si>
  <si>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</si>
  <si>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</si>
  <si>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</si>
  <si>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</si>
  <si>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</si>
  <si>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</si>
  <si>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</si>
  <si>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</si>
  <si>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</si>
  <si>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</si>
  <si>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</si>
  <si>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</si>
  <si>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</si>
  <si>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</si>
  <si>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</si>
  <si>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</si>
  <si>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</si>
  <si>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</si>
  <si>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</si>
  <si>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</si>
  <si>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</si>
  <si>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</si>
  <si>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</si>
  <si>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</si>
  <si>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</si>
  <si>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</si>
  <si>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</si>
  <si>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</si>
  <si>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</si>
  <si>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</si>
  <si>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</si>
  <si>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</si>
  <si>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</si>
  <si>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</si>
  <si>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</si>
  <si>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</si>
  <si>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</si>
  <si>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</si>
  <si>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</si>
  <si>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</si>
  <si>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</si>
  <si>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</si>
  <si>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</si>
  <si>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</si>
  <si>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</si>
  <si>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</si>
  <si>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</si>
  <si>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</si>
  <si>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</si>
  <si>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</si>
  <si>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</si>
  <si>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</si>
  <si>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</si>
  <si>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</si>
  <si>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</si>
  <si>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</si>
  <si>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</si>
  <si>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</si>
  <si>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</si>
  <si>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</si>
  <si>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</si>
  <si>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</si>
  <si>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</si>
  <si>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</si>
  <si>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</si>
  <si>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</si>
  <si>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</si>
  <si>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</si>
  <si>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</si>
  <si>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</si>
  <si>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</si>
  <si>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</si>
  <si>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</si>
  <si>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</si>
  <si>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</si>
  <si>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</si>
  <si>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</si>
  <si>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</si>
  <si>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</si>
  <si>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</si>
  <si>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</si>
  <si>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</si>
  <si>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</si>
  <si>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</si>
  <si>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</si>
  <si>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</si>
  <si>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</si>
  <si>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</si>
  <si>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</si>
  <si>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</si>
  <si>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</si>
  <si>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</si>
  <si>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</si>
  <si>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</si>
  <si>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</si>
  <si>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</si>
  <si>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</si>
  <si>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</si>
  <si>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</si>
  <si>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จังหวัด/กลุ่มจังหวัด.................................................................  (ข้อมูล ณ วันที่ ....................)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</si>
  <si>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</si>
  <si>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</si>
  <si>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</si>
  <si>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</si>
  <si>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</si>
  <si>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</si>
  <si>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(3.1) 
งบดำเนินงาน/รายจ่ายอื่น
(ระบุตัวเลข)</t>
  </si>
  <si>
    <t xml:space="preserve">โครงการเดิมตาม พ.ร.บ. </t>
  </si>
  <si>
    <t>ไม่มี</t>
  </si>
  <si>
    <t>1. โครงการ 1 ….</t>
  </si>
  <si>
    <t>2. โครงการ 2….</t>
  </si>
  <si>
    <t>3. โครงการ 3…</t>
  </si>
  <si>
    <t>1. โครงการ 4 ….</t>
  </si>
  <si>
    <t>1. โครงการ 3 ….</t>
  </si>
  <si>
    <t>2. โครงการ 4 ….</t>
  </si>
  <si>
    <t>แบบรายงาน 01/2567</t>
  </si>
  <si>
    <t>หน่วยดำเนินการ</t>
  </si>
  <si>
    <t>แขวงทางหลวง.....</t>
  </si>
  <si>
    <t>สนง.เกษตรจังหวัด.....</t>
  </si>
  <si>
    <t>สนง.สาธารณสุขจังหวัด..</t>
  </si>
  <si>
    <t>สนง.พัฒนาชุมชนจังหวัด.....</t>
  </si>
  <si>
    <t>สำนักงานโยธาธิการและผังเมืองจังหวัด....</t>
  </si>
  <si>
    <t xml:space="preserve"> - อยู่ระหว่างอุทธรณ์ผลการจัดซื้อจัดจ้าง</t>
  </si>
  <si>
    <t>พ.ร.บ.</t>
  </si>
  <si>
    <t>กิจกรรม</t>
  </si>
  <si>
    <t>งบประมาณ</t>
  </si>
  <si>
    <t>ยกเลิกกิจกรรม</t>
  </si>
  <si>
    <t>เปลี่ยนแปลงกิจกรรม/งบประมาณ</t>
  </si>
  <si>
    <t>งบลงทุน</t>
  </si>
  <si>
    <t>งบรายจ่ายประจำ</t>
  </si>
  <si>
    <t>สรุปข้อมูลกิจกรรมและงบประมาณ</t>
  </si>
  <si>
    <t xml:space="preserve"> - ยกเลิกโครงการเนื่องจากงบประมาณซ้ำซ้อนกับ อบจ.</t>
  </si>
  <si>
    <t>ภาพรวม</t>
  </si>
  <si>
    <t>เฉพาะโครงการ Y2 หรือโครงการใหม่ (โอนเปลี่ยนแปลง, เงินเหลือจ่าย, อื่น ๆ)</t>
  </si>
  <si>
    <t>แบบรายงาน 02/2567</t>
  </si>
  <si>
    <t>โครงการ .....</t>
  </si>
  <si>
    <t>โครงการ....</t>
  </si>
  <si>
    <t>โครงการ (ให้ระบุทุกโครงการที่นำงบประมาณไปใช้ในโครงการ Y2 หรือโครงการใหม่)</t>
  </si>
  <si>
    <t>โครงการ Y2 หรือโครงการใหม่</t>
  </si>
  <si>
    <t>สนง.การท่องเที่ยวและกีฬาจังหวัด...</t>
  </si>
  <si>
    <t>แขวงทางหลวง...</t>
  </si>
  <si>
    <t>สำนักงานจังหวัด...</t>
  </si>
  <si>
    <t>สำนักงานเกษตรและสหกรณ์จังหวัด....</t>
  </si>
  <si>
    <t>เริ่มต้น</t>
  </si>
  <si>
    <t>สิ้นสุด</t>
  </si>
  <si>
    <t>ก่อหนี้เสร็จ</t>
  </si>
  <si>
    <t>(3) ผลการดำเนิงาน (สถานะ/ปัญหาอุปสรรค)</t>
  </si>
  <si>
    <t>(3.3)
เหตุผล/ปัญหา 
(ระบุตัวเลขหรือคำว่าไม่มี)</t>
  </si>
  <si>
    <t>(2.1) งบดำเนินงาน/รายจ่ายอื่น
(ระบุตัวเลขเดือน)
(ตามแผน/คาดการณ์)</t>
  </si>
  <si>
    <t>(2.2) งบลงทุน
(ระบุตัวเลขเดือน)
(ตามแผน/คาดการณ์)</t>
  </si>
  <si>
    <t>(3.2) 
งบลงทุน
(ระบุตัวเลข)</t>
  </si>
  <si>
    <t>(5) หมายเหตุ
ผลความก้าวหน้า (ร้อยละ)/รายละเอียดของปัญหาอุปสรรคหรือปรับเพิ่มหรือลดงบประมาณ/วันเริ่มต้น-สิ้นสุดสัญญาหรือคาดว่าจะแล้วเสร็จ (กรณีไม่เป็นไปตามสัญญา)/เงินเหลือจ่ายจาก PO/กรณีต้องกันเงินไว้เบิกเหลื่อมปี 68 (ให้ระบุวงเงิน/วันที่คาดว่าจะแล้วเสร็จ)</t>
  </si>
  <si>
    <t xml:space="preserve">(1.2)
รายจ่ายประจำ (งบดำเนินงาน/
รายจ่ายอื่น) </t>
  </si>
  <si>
    <t>แบบรายงานผลการดำเนินงานตามงบประมาณรายจ่ายประจำปีงบประมาณ พ.ศ. 2567 ของจังหวัดและกลุ่มจังหวัด (ฉบับปรับปรุงเดือนมิถุนายน 2567)</t>
  </si>
  <si>
    <t>หมายเหตุ: สามารถศึกษาการบันทึกข้อมูลลงในแบบรายงานได้จากเอกสารคำอธิบาย</t>
  </si>
  <si>
    <t>(3) ผลการดำเนินงาน (สถานะ/ปัญหาอุปสรรค)</t>
  </si>
  <si>
    <t xml:space="preserve"> - ดำเนินการในช่วงวันเข้าพรรษา</t>
  </si>
  <si>
    <t>(4) ผลการก่อหนี้ผูกพัน/ผลเบิกจ่าย/กันเงินเหลื่อมปี (บาท)</t>
  </si>
  <si>
    <t xml:space="preserve">(4.1)
วงเงินก่อหนี้ผูกพัน
</t>
  </si>
  <si>
    <t xml:space="preserve">(4.2)
ผลการเบิกจ่ายสะสม ณ ปัจจุบัน
</t>
  </si>
  <si>
    <t>(4.4)
คาดการณ์
กันเงินไว้เบิกเหลื่อมปี</t>
  </si>
  <si>
    <t>(4.3)
คาดการณ์
ผลการเบิกจ่ายสะสม 
ณ 30 ก.ย. 67</t>
  </si>
  <si>
    <t xml:space="preserve"> - มีการปรับลดกิจกรรมและงบประมาณ 500,000 บาท ตามมติ ก.บ.จ. ครั้งที่ 3/2566 เมื่อวันที่ 1 เม.ย. 67 คงเหลือ 2,000,000 บาท</t>
  </si>
  <si>
    <t xml:space="preserve"> - เงินเหลือจ่าย 20,000 บาท
 - วันที่เริ่มสัญญา 28 มิ.ย. 67 - 14 พ.ย. 67
 - ผลการดำเนินงานร้อยละ 10</t>
  </si>
  <si>
    <t>(3.3)
เหตุผล/ปัญหา 
(ระบุตัวเลขหรือ
คำว่าไม่มี)</t>
  </si>
  <si>
    <t xml:space="preserve"> - มติ ก.บ.จ. ครั้งที่ 1/2567 เมื่อวันที่ 31 มี.ค. 67
 - วันที่เริ่มสัญญา 15 มิ.ย. 67 - 15 ธ.ค. 67</t>
  </si>
  <si>
    <t xml:space="preserve"> - มติ ก.บ.จ. ครั้งที่ 1/2567 เมื่อวันที่ 5 มี.ค. 67</t>
  </si>
  <si>
    <t xml:space="preserve"> - มติ ก.บ.จ. ครั้งที่ 1/2567 เมื่อวันที่ 5 มี.ค. 67
 - วันที่เริ่มสัญญา 1 มิ.ย. 67 - 31 ส.ค.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</si>
</sst>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4"/>
      <color rgb="FF0070C0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3" fontId="2" fillId="7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17" fontId="3" fillId="0" borderId="5" xfId="1" applyNumberFormat="1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5" xfId="1" applyNumberFormat="1" applyFont="1" applyBorder="1" applyAlignment="1">
      <alignment horizontal="center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4" fontId="5" fillId="5" borderId="4" xfId="0" applyNumberFormat="1" applyFont="1" applyFill="1" applyBorder="1" applyAlignment="1">
      <alignment horizontal="right" vertical="top" wrapText="1"/>
    </xf>
    <xf numFmtId="4" fontId="5" fillId="5" borderId="5" xfId="1" applyNumberFormat="1" applyFont="1" applyFill="1" applyBorder="1" applyAlignment="1">
      <alignment horizontal="right" vertical="top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3" fillId="0" borderId="5" xfId="1" applyNumberFormat="1" applyFont="1" applyBorder="1" applyAlignment="1">
      <alignment horizontal="right" vertical="top" wrapText="1"/>
    </xf>
    <xf numFmtId="4" fontId="3" fillId="0" borderId="6" xfId="1" applyNumberFormat="1" applyFont="1" applyBorder="1" applyAlignment="1">
      <alignment horizontal="right" vertical="top" wrapText="1"/>
    </xf>
    <xf numFmtId="4" fontId="14" fillId="0" borderId="5" xfId="1" applyNumberFormat="1" applyFont="1" applyBorder="1" applyAlignment="1">
      <alignment horizontal="right" vertical="top" wrapText="1"/>
    </xf>
    <xf numFmtId="188" fontId="5" fillId="3" borderId="4" xfId="0" applyNumberFormat="1" applyFont="1" applyFill="1" applyBorder="1" applyAlignment="1">
      <alignment horizontal="right" vertical="top" wrapText="1"/>
    </xf>
    <xf numFmtId="188" fontId="3" fillId="0" borderId="10" xfId="1" applyNumberFormat="1" applyFont="1" applyBorder="1" applyAlignment="1">
      <alignment horizontal="right" vertical="top" wrapText="1"/>
    </xf>
    <xf numFmtId="188" fontId="5" fillId="3" borderId="5" xfId="1" applyNumberFormat="1" applyFont="1" applyFill="1" applyBorder="1" applyAlignment="1">
      <alignment horizontal="right" vertical="top" wrapText="1"/>
    </xf>
    <xf numFmtId="188" fontId="3" fillId="0" borderId="5" xfId="1" applyNumberFormat="1" applyFont="1" applyBorder="1" applyAlignment="1">
      <alignment horizontal="right" vertical="top" wrapText="1"/>
    </xf>
    <xf numFmtId="188" fontId="3" fillId="0" borderId="4" xfId="1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5" fillId="3" borderId="8" xfId="0" applyFont="1" applyFill="1" applyBorder="1" applyAlignment="1">
      <alignment horizontal="center" vertical="center" wrapText="1"/>
    </xf>
    <xf numFmtId="188" fontId="5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15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14" fillId="0" borderId="6" xfId="1" applyNumberFormat="1" applyFont="1" applyBorder="1" applyAlignment="1">
      <alignment horizontal="right" vertical="top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top"/>
    </xf>
    <xf numFmtId="0" fontId="5" fillId="5" borderId="4" xfId="0" applyFont="1" applyFill="1" applyBorder="1" applyAlignment="1">
      <alignment horizontal="right" vertical="top" wrapText="1"/>
    </xf>
    <xf numFmtId="2" fontId="5" fillId="5" borderId="4" xfId="0" applyNumberFormat="1" applyFont="1" applyFill="1" applyBorder="1" applyAlignment="1">
      <alignment horizontal="right" vertical="top" wrapText="1"/>
    </xf>
    <xf numFmtId="2" fontId="3" fillId="0" borderId="5" xfId="1" applyNumberFormat="1" applyFont="1" applyBorder="1" applyAlignment="1">
      <alignment horizontal="right" vertical="top" wrapText="1"/>
    </xf>
    <xf numFmtId="2" fontId="5" fillId="5" borderId="5" xfId="1" applyNumberFormat="1" applyFont="1" applyFill="1" applyBorder="1" applyAlignment="1">
      <alignment horizontal="right" vertical="top" wrapText="1"/>
    </xf>
    <xf numFmtId="2" fontId="3" fillId="0" borderId="6" xfId="1" applyNumberFormat="1" applyFont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vertical="center" wrapText="1"/>
    </xf>
    <xf numFmtId="0" fontId="3" fillId="0" borderId="5" xfId="1" applyNumberFormat="1" applyFont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right" vertical="top" wrapText="1"/>
    </xf>
    <xf numFmtId="0" fontId="14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wrapText="1"/>
    </xf>
    <xf numFmtId="2" fontId="3" fillId="3" borderId="4" xfId="0" applyNumberFormat="1" applyFont="1" applyFill="1" applyBorder="1" applyAlignment="1">
      <alignment wrapText="1"/>
    </xf>
    <xf numFmtId="2" fontId="3" fillId="0" borderId="9" xfId="0" applyNumberFormat="1" applyFont="1" applyBorder="1" applyAlignment="1">
      <alignment vertical="top" wrapText="1"/>
    </xf>
    <xf numFmtId="2" fontId="3" fillId="0" borderId="9" xfId="0" applyNumberFormat="1" applyFont="1" applyBorder="1" applyAlignment="1">
      <alignment wrapText="1"/>
    </xf>
    <xf numFmtId="2" fontId="3" fillId="3" borderId="5" xfId="0" applyNumberFormat="1" applyFont="1" applyFill="1" applyBorder="1" applyAlignment="1">
      <alignment wrapText="1"/>
    </xf>
    <xf numFmtId="2" fontId="3" fillId="3" borderId="2" xfId="0" applyNumberFormat="1" applyFont="1" applyFill="1" applyBorder="1" applyAlignment="1">
      <alignment wrapText="1"/>
    </xf>
    <xf numFmtId="4" fontId="5" fillId="0" borderId="0" xfId="0" applyNumberFormat="1" applyFont="1" applyAlignment="1">
      <alignment horizontal="center" vertical="center"/>
    </xf>
    <xf numFmtId="0" fontId="3" fillId="0" borderId="5" xfId="1" quotePrefix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4" fontId="6" fillId="0" borderId="5" xfId="1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center" vertical="top" wrapText="1"/>
    </xf>
    <xf numFmtId="0" fontId="6" fillId="0" borderId="5" xfId="1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4" xfId="1" applyNumberFormat="1" applyFont="1" applyFill="1" applyBorder="1" applyAlignment="1">
      <alignment horizontal="center"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5" fillId="3" borderId="5" xfId="1" applyNumberFormat="1" applyFont="1" applyFill="1" applyBorder="1" applyAlignment="1">
      <alignment horizontal="center" vertical="top" wrapText="1"/>
    </xf>
    <xf numFmtId="0" fontId="5" fillId="3" borderId="2" xfId="1" applyNumberFormat="1" applyFont="1" applyFill="1" applyBorder="1" applyAlignment="1">
      <alignment horizontal="center" vertical="top" wrapText="1"/>
    </xf>
    <xf numFmtId="43" fontId="3" fillId="0" borderId="9" xfId="1" applyFont="1" applyBorder="1" applyAlignment="1">
      <alignment vertical="top" wrapText="1"/>
    </xf>
    <xf numFmtId="43" fontId="3" fillId="3" borderId="4" xfId="1" applyFont="1" applyFill="1" applyBorder="1" applyAlignment="1">
      <alignment wrapText="1"/>
    </xf>
    <xf numFmtId="43" fontId="3" fillId="0" borderId="9" xfId="1" applyFont="1" applyBorder="1" applyAlignment="1">
      <alignment wrapText="1"/>
    </xf>
    <xf numFmtId="43" fontId="3" fillId="3" borderId="5" xfId="1" applyFont="1" applyFill="1" applyBorder="1" applyAlignment="1">
      <alignment wrapText="1"/>
    </xf>
    <xf numFmtId="43" fontId="3" fillId="3" borderId="2" xfId="1" applyFont="1" applyFill="1" applyBorder="1" applyAlignment="1">
      <alignment wrapText="1"/>
    </xf>
    <xf numFmtId="43" fontId="14" fillId="0" borderId="5" xfId="1" applyFont="1" applyBorder="1" applyAlignment="1">
      <alignment horizontal="right" vertical="top" wrapText="1"/>
    </xf>
    <xf numFmtId="43" fontId="5" fillId="5" borderId="4" xfId="1" applyFont="1" applyFill="1" applyBorder="1" applyAlignment="1">
      <alignment horizontal="right" vertical="top" wrapText="1"/>
    </xf>
    <xf numFmtId="43" fontId="2" fillId="5" borderId="5" xfId="1" applyFont="1" applyFill="1" applyBorder="1" applyAlignment="1">
      <alignment horizontal="right" vertical="top" wrapText="1"/>
    </xf>
    <xf numFmtId="43" fontId="6" fillId="0" borderId="5" xfId="1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3" fontId="12" fillId="1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3" fontId="2" fillId="9" borderId="2" xfId="0" applyNumberFormat="1" applyFont="1" applyFill="1" applyBorder="1" applyAlignment="1">
      <alignment horizontal="center"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3" fontId="12" fillId="7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3" fontId="2" fillId="8" borderId="2" xfId="0" applyNumberFormat="1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/>
    </xf>
    <xf numFmtId="4" fontId="3" fillId="0" borderId="8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3" fillId="0" borderId="8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4" fontId="3" fillId="0" borderId="2" xfId="0" applyNumberFormat="1" applyFont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3" fontId="2" fillId="4" borderId="2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201083</xdr:colOff>
      <xdr:row>21</xdr:row>
      <xdr:rowOff>25703</xdr:rowOff>
    </xdr:from>
    <xdr:to>
      <xdr:col>17</xdr:col>
      <xdr:colOff>1434797</xdr:colOff>
      <xdr:row>25</xdr:row>
      <xdr:rowOff>225728</xdr:rowOff>
    </xdr:to>
    <xdr:sp macro="" textlink="">
      <xdr:nvSpPr>
        <xdr:cNvPr id="2" name="TextBox 2">
          <a:extLst>
            <a:ext uri="{FF2B5EF4-FFF2-40B4-BE49-F238E27FC236}">
              <a16:creationId xmlns="" xmlns:a16="http://schemas.microsoft.com/office/drawing/2014/main" id="{054C1012-1429-438C-9AEC-4EDC066147CA}"/>
            </a:ext>
          </a:extLst>
        </xdr:cNvPr>
        <xdr:cNvSpPr txBox="1"/>
      </xdr:nvSpPr>
      <xdr:spPr>
        <a:xfrm>
          <a:off x="14706297" y="6135310"/>
          <a:ext cx="3220357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201083</xdr:colOff>
      <xdr:row>26</xdr:row>
      <xdr:rowOff>149528</xdr:rowOff>
    </xdr:from>
    <xdr:to>
      <xdr:col>17</xdr:col>
      <xdr:colOff>1434797</xdr:colOff>
      <xdr:row>32</xdr:row>
      <xdr:rowOff>140910</xdr:rowOff>
    </xdr:to>
    <xdr:sp macro="" textlink="">
      <xdr:nvSpPr>
        <xdr:cNvPr id="3" name="TextBox 3">
          <a:extLst>
            <a:ext uri="{FF2B5EF4-FFF2-40B4-BE49-F238E27FC236}">
              <a16:creationId xmlns="" xmlns:a16="http://schemas.microsoft.com/office/drawing/2014/main" id="{6A490C5F-7085-4404-888F-2F79670E65A3}"/>
            </a:ext>
          </a:extLst>
        </xdr:cNvPr>
        <xdr:cNvSpPr txBox="1"/>
      </xdr:nvSpPr>
      <xdr:spPr>
        <a:xfrm>
          <a:off x="14706297" y="7687885"/>
          <a:ext cx="3220357" cy="1460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275166</xdr:colOff>
      <xdr:row>20</xdr:row>
      <xdr:rowOff>127001</xdr:rowOff>
    </xdr:from>
    <xdr:to>
      <xdr:col>17</xdr:col>
      <xdr:colOff>1510392</xdr:colOff>
      <xdr:row>25</xdr:row>
      <xdr:rowOff>41276</xdr:rowOff>
    </xdr:to>
    <xdr:sp macro="" textlink="">
      <xdr:nvSpPr>
        <xdr:cNvPr id="2" name="TextBox 2">
          <a:extLst>
            <a:ext uri="{FF2B5EF4-FFF2-40B4-BE49-F238E27FC236}">
              <a16:creationId xmlns="" xmlns:a16="http://schemas.microsoft.com/office/drawing/2014/main" id="{DC715371-62C0-4926-A439-229AF6730E3E}"/>
            </a:ext>
          </a:extLst>
        </xdr:cNvPr>
        <xdr:cNvSpPr txBox="1"/>
      </xdr:nvSpPr>
      <xdr:spPr>
        <a:xfrm>
          <a:off x="14774333" y="7556501"/>
          <a:ext cx="3224892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275166</xdr:colOff>
      <xdr:row>25</xdr:row>
      <xdr:rowOff>250826</xdr:rowOff>
    </xdr:from>
    <xdr:to>
      <xdr:col>17</xdr:col>
      <xdr:colOff>1510392</xdr:colOff>
      <xdr:row>31</xdr:row>
      <xdr:rowOff>199875</xdr:rowOff>
    </xdr:to>
    <xdr:sp macro="" textlink="">
      <xdr:nvSpPr>
        <xdr:cNvPr id="5" name="TextBox 3">
          <a:extLst>
            <a:ext uri="{FF2B5EF4-FFF2-40B4-BE49-F238E27FC236}">
              <a16:creationId xmlns="" xmlns:a16="http://schemas.microsoft.com/office/drawing/2014/main" id="{67D7BD25-CA4A-4F46-B1B0-A9D25B0BC40D}"/>
            </a:ext>
          </a:extLst>
        </xdr:cNvPr>
        <xdr:cNvSpPr txBox="1"/>
      </xdr:nvSpPr>
      <xdr:spPr>
        <a:xfrm>
          <a:off x="14774333" y="9109076"/>
          <a:ext cx="3224892" cy="1451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  <xdr:twoCellAnchor>
    <xdr:from>
      <xdr:col>1</xdr:col>
      <xdr:colOff>11906</xdr:colOff>
      <xdr:row>0</xdr:row>
      <xdr:rowOff>95250</xdr:rowOff>
    </xdr:from>
    <xdr:to>
      <xdr:col>1</xdr:col>
      <xdr:colOff>2202656</xdr:colOff>
      <xdr:row>2</xdr:row>
      <xdr:rowOff>47625</xdr:rowOff>
    </xdr:to>
    <xdr:sp macro="" textlink="">
      <xdr:nvSpPr>
        <xdr:cNvPr id="3" name="กล่องข้อความ 2">
          <a:extLst>
            <a:ext uri="{FF2B5EF4-FFF2-40B4-BE49-F238E27FC236}">
              <a16:creationId xmlns="" xmlns:a16="http://schemas.microsoft.com/office/drawing/2014/main" id="{6F74A2C3-9118-0903-50A6-42CE272AA728}"/>
            </a:ext>
          </a:extLst>
        </xdr:cNvPr>
        <xdr:cNvSpPr txBox="1"/>
      </xdr:nvSpPr>
      <xdr:spPr>
        <a:xfrm>
          <a:off x="321469" y="95250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354807</xdr:colOff>
      <xdr:row>19</xdr:row>
      <xdr:rowOff>39121</xdr:rowOff>
    </xdr:from>
    <xdr:to>
      <xdr:col>19</xdr:col>
      <xdr:colOff>1727426</xdr:colOff>
      <xdr:row>23</xdr:row>
      <xdr:rowOff>239146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6261557" y="6254184"/>
          <a:ext cx="3229994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354807</xdr:colOff>
      <xdr:row>24</xdr:row>
      <xdr:rowOff>162946</xdr:rowOff>
    </xdr:from>
    <xdr:to>
      <xdr:col>19</xdr:col>
      <xdr:colOff>1727426</xdr:colOff>
      <xdr:row>30</xdr:row>
      <xdr:rowOff>43203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6261557" y="7806759"/>
          <a:ext cx="3229994" cy="1439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342900</xdr:colOff>
      <xdr:row>18</xdr:row>
      <xdr:rowOff>278946</xdr:rowOff>
    </xdr:from>
    <xdr:to>
      <xdr:col>19</xdr:col>
      <xdr:colOff>1717220</xdr:colOff>
      <xdr:row>23</xdr:row>
      <xdr:rowOff>193221</xdr:rowOff>
    </xdr:to>
    <xdr:sp macro="" textlink="">
      <xdr:nvSpPr>
        <xdr:cNvPr id="2" name="TextBox 2">
          <a:extLst>
            <a:ext uri="{FF2B5EF4-FFF2-40B4-BE49-F238E27FC236}">
              <a16:creationId xmlns="" xmlns:a16="http://schemas.microsoft.com/office/drawing/2014/main" id="{F7B72BE1-B279-42DD-8FA3-4F8D114F8CB2}"/>
            </a:ext>
          </a:extLst>
        </xdr:cNvPr>
        <xdr:cNvSpPr txBox="1"/>
      </xdr:nvSpPr>
      <xdr:spPr>
        <a:xfrm>
          <a:off x="16372114" y="6279696"/>
          <a:ext cx="3224892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342900</xdr:colOff>
      <xdr:row>24</xdr:row>
      <xdr:rowOff>117021</xdr:rowOff>
    </xdr:from>
    <xdr:to>
      <xdr:col>19</xdr:col>
      <xdr:colOff>1717220</xdr:colOff>
      <xdr:row>29</xdr:row>
      <xdr:rowOff>235403</xdr:rowOff>
    </xdr:to>
    <xdr:sp macro="" textlink="">
      <xdr:nvSpPr>
        <xdr:cNvPr id="3" name="TextBox 3">
          <a:extLst>
            <a:ext uri="{FF2B5EF4-FFF2-40B4-BE49-F238E27FC236}">
              <a16:creationId xmlns="" xmlns:a16="http://schemas.microsoft.com/office/drawing/2014/main" id="{7D999F45-6E1A-489E-807F-837073717B35}"/>
            </a:ext>
          </a:extLst>
        </xdr:cNvPr>
        <xdr:cNvSpPr txBox="1"/>
      </xdr:nvSpPr>
      <xdr:spPr>
        <a:xfrm>
          <a:off x="16372114" y="7832271"/>
          <a:ext cx="3224892" cy="1451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  <xdr:twoCellAnchor>
    <xdr:from>
      <xdr:col>0</xdr:col>
      <xdr:colOff>408215</xdr:colOff>
      <xdr:row>0</xdr:row>
      <xdr:rowOff>285750</xdr:rowOff>
    </xdr:from>
    <xdr:to>
      <xdr:col>2</xdr:col>
      <xdr:colOff>204108</xdr:colOff>
      <xdr:row>2</xdr:row>
      <xdr:rowOff>258536</xdr:rowOff>
    </xdr:to>
    <xdr:sp macro="" textlink="">
      <xdr:nvSpPr>
        <xdr:cNvPr id="4" name="กล่องข้อความ 3">
          <a:extLst>
            <a:ext uri="{FF2B5EF4-FFF2-40B4-BE49-F238E27FC236}">
              <a16:creationId xmlns="" xmlns:a16="http://schemas.microsoft.com/office/drawing/2014/main" id="{DF0B548F-5A32-4E17-8150-028FA6ECABF6}"/>
            </a:ext>
          </a:extLst>
        </xdr:cNvPr>
        <xdr:cNvSpPr txBox="1"/>
      </xdr:nvSpPr>
      <xdr:spPr>
        <a:xfrm>
          <a:off x="408215" y="285750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86"/>
  <sheetViews>
    <sheetView zoomScale="80" zoomScaleNormal="80" zoomScaleSheetLayoutView="100" workbookViewId="0">
      <pane ySplit="6" topLeftCell="A7" activePane="bottomLeft" state="frozen"/>
      <selection pane="bottomLeft" activeCell="D20" sqref="D20"/>
    </sheetView>
  </sheetViews>
  <sheetFormatPr defaultColWidth="9" defaultRowHeight="21.75" x14ac:dyDescent="0.5"/>
  <cols>
    <col min="1" max="1" width="4.125" style="11" customWidth="1"/>
    <col min="2" max="2" width="34.625" style="11" customWidth="1"/>
    <col min="3" max="3" width="15.75" style="11" customWidth="1"/>
    <col min="4" max="6" width="13" style="11" customWidth="1"/>
    <col min="7" max="7" width="8.5" style="11" customWidth="1"/>
    <col min="8" max="8" width="9.25" style="12" customWidth="1"/>
    <col min="9" max="9" width="8.375" style="12" customWidth="1"/>
    <col min="10" max="10" width="10" style="12" customWidth="1"/>
    <col min="11" max="11" width="11.5" style="11" customWidth="1"/>
    <col min="12" max="12" width="10.75" style="11" customWidth="1"/>
    <col min="13" max="13" width="12.25" style="11" customWidth="1"/>
    <col min="14" max="17" width="13" style="11" customWidth="1"/>
    <col min="18" max="18" width="28.375" style="11" customWidth="1"/>
    <col min="19" max="16384" width="9" style="11"/>
  </cols>
  <sheetData>
    <row r="1" spans="1:18" ht="27.75" x14ac:dyDescent="0.5">
      <c r="A1" s="185" t="s">
        <v>230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</row>
    <row r="2" spans="1:18" ht="25.5" customHeight="1" x14ac:dyDescent="0.5">
      <c r="A2" s="185" t="s">
        <v>176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</row>
    <row r="3" spans="1:18" ht="14.25" customHeight="1" x14ac:dyDescent="0.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 t="s">
        <v>192</v>
      </c>
    </row>
    <row r="4" spans="1:18" ht="18.75" customHeight="1" x14ac:dyDescent="0.5">
      <c r="A4" s="186" t="s">
        <v>0</v>
      </c>
      <c r="B4" s="187" t="s">
        <v>177</v>
      </c>
      <c r="C4" s="187"/>
      <c r="D4" s="187"/>
      <c r="E4" s="187"/>
      <c r="F4" s="187"/>
      <c r="G4" s="188" t="s">
        <v>182</v>
      </c>
      <c r="H4" s="188"/>
      <c r="I4" s="188"/>
      <c r="J4" s="188"/>
      <c r="K4" s="189" t="s">
        <v>232</v>
      </c>
      <c r="L4" s="189"/>
      <c r="M4" s="189"/>
      <c r="N4" s="190" t="s">
        <v>234</v>
      </c>
      <c r="O4" s="190"/>
      <c r="P4" s="190"/>
      <c r="Q4" s="190"/>
      <c r="R4" s="191" t="s">
        <v>228</v>
      </c>
    </row>
    <row r="5" spans="1:18" ht="75" customHeight="1" x14ac:dyDescent="0.5">
      <c r="A5" s="186"/>
      <c r="B5" s="192" t="s">
        <v>178</v>
      </c>
      <c r="C5" s="193" t="s">
        <v>193</v>
      </c>
      <c r="D5" s="195" t="s">
        <v>229</v>
      </c>
      <c r="E5" s="195" t="s">
        <v>180</v>
      </c>
      <c r="F5" s="195" t="s">
        <v>181</v>
      </c>
      <c r="G5" s="196" t="s">
        <v>225</v>
      </c>
      <c r="H5" s="196"/>
      <c r="I5" s="197" t="s">
        <v>226</v>
      </c>
      <c r="J5" s="197"/>
      <c r="K5" s="206" t="s">
        <v>183</v>
      </c>
      <c r="L5" s="206" t="s">
        <v>227</v>
      </c>
      <c r="M5" s="206" t="s">
        <v>224</v>
      </c>
      <c r="N5" s="194" t="s">
        <v>235</v>
      </c>
      <c r="O5" s="194" t="s">
        <v>236</v>
      </c>
      <c r="P5" s="194" t="s">
        <v>238</v>
      </c>
      <c r="Q5" s="194" t="s">
        <v>237</v>
      </c>
      <c r="R5" s="191"/>
    </row>
    <row r="6" spans="1:18" ht="51.75" customHeight="1" x14ac:dyDescent="0.5">
      <c r="A6" s="186"/>
      <c r="B6" s="192"/>
      <c r="C6" s="193"/>
      <c r="D6" s="195"/>
      <c r="E6" s="195"/>
      <c r="F6" s="195"/>
      <c r="G6" s="95" t="s">
        <v>220</v>
      </c>
      <c r="H6" s="95" t="s">
        <v>221</v>
      </c>
      <c r="I6" s="95" t="s">
        <v>222</v>
      </c>
      <c r="J6" s="95" t="s">
        <v>221</v>
      </c>
      <c r="K6" s="206"/>
      <c r="L6" s="206"/>
      <c r="M6" s="206"/>
      <c r="N6" s="194"/>
      <c r="O6" s="194"/>
      <c r="P6" s="194"/>
      <c r="Q6" s="194"/>
      <c r="R6" s="191"/>
    </row>
    <row r="7" spans="1:18" x14ac:dyDescent="0.5">
      <c r="A7" s="42">
        <v>1</v>
      </c>
      <c r="B7" s="43" t="s">
        <v>12</v>
      </c>
      <c r="C7" s="43"/>
      <c r="D7" s="145">
        <f>SUM(D8:D10)</f>
        <v>0</v>
      </c>
      <c r="E7" s="145">
        <f t="shared" ref="E7:F7" si="0">SUM(E8:E10)</f>
        <v>0</v>
      </c>
      <c r="F7" s="145">
        <f t="shared" si="0"/>
        <v>0</v>
      </c>
      <c r="G7" s="42"/>
      <c r="H7" s="42"/>
      <c r="I7" s="42"/>
      <c r="J7" s="42"/>
      <c r="K7" s="42"/>
      <c r="L7" s="42"/>
      <c r="M7" s="144"/>
      <c r="N7" s="117">
        <f>SUM(N8:N10)</f>
        <v>0</v>
      </c>
      <c r="O7" s="117">
        <f t="shared" ref="O7:Q7" si="1">SUM(O8:O10)</f>
        <v>0</v>
      </c>
      <c r="P7" s="117">
        <f t="shared" si="1"/>
        <v>0</v>
      </c>
      <c r="Q7" s="117">
        <f t="shared" si="1"/>
        <v>0</v>
      </c>
      <c r="R7" s="43"/>
    </row>
    <row r="8" spans="1:18" x14ac:dyDescent="0.5">
      <c r="A8" s="1"/>
      <c r="B8" s="2" t="s">
        <v>13</v>
      </c>
      <c r="C8" s="2"/>
      <c r="D8" s="146"/>
      <c r="E8" s="146"/>
      <c r="F8" s="146"/>
      <c r="G8" s="3"/>
      <c r="H8" s="103"/>
      <c r="I8" s="103"/>
      <c r="J8" s="103"/>
      <c r="K8" s="103"/>
      <c r="L8" s="103"/>
      <c r="M8" s="153"/>
      <c r="N8" s="122"/>
      <c r="O8" s="122"/>
      <c r="P8" s="122"/>
      <c r="Q8" s="122"/>
      <c r="R8" s="98"/>
    </row>
    <row r="9" spans="1:18" x14ac:dyDescent="0.5">
      <c r="A9" s="1"/>
      <c r="B9" s="2" t="s">
        <v>14</v>
      </c>
      <c r="C9" s="2"/>
      <c r="D9" s="146"/>
      <c r="E9" s="146"/>
      <c r="F9" s="146"/>
      <c r="G9" s="3"/>
      <c r="H9" s="103"/>
      <c r="I9" s="103"/>
      <c r="J9" s="103"/>
      <c r="K9" s="103"/>
      <c r="L9" s="103"/>
      <c r="M9" s="153"/>
      <c r="N9" s="122"/>
      <c r="O9" s="122"/>
      <c r="P9" s="122"/>
      <c r="Q9" s="122"/>
      <c r="R9" s="97"/>
    </row>
    <row r="10" spans="1:18" x14ac:dyDescent="0.5">
      <c r="A10" s="1"/>
      <c r="B10" s="2" t="s">
        <v>15</v>
      </c>
      <c r="C10" s="2"/>
      <c r="D10" s="146"/>
      <c r="E10" s="146"/>
      <c r="F10" s="146"/>
      <c r="G10" s="3"/>
      <c r="H10" s="103"/>
      <c r="I10" s="103"/>
      <c r="J10" s="103"/>
      <c r="K10" s="103"/>
      <c r="L10" s="103"/>
      <c r="M10" s="153"/>
      <c r="N10" s="122"/>
      <c r="O10" s="122"/>
      <c r="P10" s="122"/>
      <c r="Q10" s="122"/>
      <c r="R10" s="98"/>
    </row>
    <row r="11" spans="1:18" x14ac:dyDescent="0.5">
      <c r="A11" s="45">
        <v>2</v>
      </c>
      <c r="B11" s="46" t="s">
        <v>17</v>
      </c>
      <c r="C11" s="46"/>
      <c r="D11" s="147">
        <f>SUM(D12:D13)</f>
        <v>0</v>
      </c>
      <c r="E11" s="147">
        <f t="shared" ref="E11:F11" si="2">SUM(E12:E13)</f>
        <v>0</v>
      </c>
      <c r="F11" s="147">
        <f t="shared" si="2"/>
        <v>0</v>
      </c>
      <c r="G11" s="48"/>
      <c r="H11" s="104"/>
      <c r="I11" s="104"/>
      <c r="J11" s="104"/>
      <c r="K11" s="104"/>
      <c r="L11" s="104"/>
      <c r="M11" s="154"/>
      <c r="N11" s="119">
        <f>SUM(N12:N13)</f>
        <v>0</v>
      </c>
      <c r="O11" s="119">
        <f t="shared" ref="O11:Q11" si="3">SUM(O12:O13)</f>
        <v>0</v>
      </c>
      <c r="P11" s="119">
        <f t="shared" si="3"/>
        <v>0</v>
      </c>
      <c r="Q11" s="119">
        <f t="shared" si="3"/>
        <v>0</v>
      </c>
      <c r="R11" s="99"/>
    </row>
    <row r="12" spans="1:18" ht="21.75" customHeight="1" x14ac:dyDescent="0.5">
      <c r="A12" s="1"/>
      <c r="B12" s="2" t="s">
        <v>19</v>
      </c>
      <c r="C12" s="2"/>
      <c r="D12" s="146"/>
      <c r="E12" s="146"/>
      <c r="F12" s="146"/>
      <c r="G12" s="3"/>
      <c r="H12" s="103"/>
      <c r="I12" s="103"/>
      <c r="J12" s="103"/>
      <c r="K12" s="103"/>
      <c r="L12" s="103"/>
      <c r="M12" s="153"/>
      <c r="N12" s="122"/>
      <c r="O12" s="122"/>
      <c r="P12" s="122"/>
      <c r="Q12" s="122"/>
      <c r="R12" s="98"/>
    </row>
    <row r="13" spans="1:18" x14ac:dyDescent="0.5">
      <c r="A13" s="1"/>
      <c r="B13" s="2" t="s">
        <v>18</v>
      </c>
      <c r="C13" s="2"/>
      <c r="D13" s="146"/>
      <c r="E13" s="146"/>
      <c r="F13" s="146"/>
      <c r="G13" s="3"/>
      <c r="H13" s="103"/>
      <c r="I13" s="103"/>
      <c r="J13" s="103"/>
      <c r="K13" s="103"/>
      <c r="L13" s="103"/>
      <c r="M13" s="153"/>
      <c r="N13" s="122"/>
      <c r="O13" s="122"/>
      <c r="P13" s="122"/>
      <c r="Q13" s="122"/>
      <c r="R13" s="98"/>
    </row>
    <row r="14" spans="1:18" ht="22.5" customHeight="1" x14ac:dyDescent="0.5">
      <c r="A14" s="45">
        <v>3</v>
      </c>
      <c r="B14" s="46" t="s">
        <v>21</v>
      </c>
      <c r="C14" s="46"/>
      <c r="D14" s="147">
        <f>SUM(D15:D18)</f>
        <v>0</v>
      </c>
      <c r="E14" s="147">
        <f t="shared" ref="E14:F14" si="4">SUM(E15:E18)</f>
        <v>0</v>
      </c>
      <c r="F14" s="147">
        <f t="shared" si="4"/>
        <v>0</v>
      </c>
      <c r="G14" s="48"/>
      <c r="H14" s="48"/>
      <c r="I14" s="48"/>
      <c r="J14" s="48"/>
      <c r="K14" s="48"/>
      <c r="L14" s="48"/>
      <c r="M14" s="151"/>
      <c r="N14" s="119">
        <f>SUM(N15:N18)</f>
        <v>0</v>
      </c>
      <c r="O14" s="119">
        <f t="shared" ref="O14:Q14" si="5">SUM(O15:O18)</f>
        <v>0</v>
      </c>
      <c r="P14" s="119">
        <f t="shared" si="5"/>
        <v>0</v>
      </c>
      <c r="Q14" s="119">
        <f t="shared" si="5"/>
        <v>0</v>
      </c>
      <c r="R14" s="99"/>
    </row>
    <row r="15" spans="1:18" x14ac:dyDescent="0.5">
      <c r="A15" s="1"/>
      <c r="B15" s="2" t="s">
        <v>22</v>
      </c>
      <c r="C15" s="2"/>
      <c r="D15" s="146"/>
      <c r="E15" s="146"/>
      <c r="F15" s="146"/>
      <c r="G15" s="3"/>
      <c r="H15" s="3"/>
      <c r="I15" s="3"/>
      <c r="J15" s="3"/>
      <c r="K15" s="3"/>
      <c r="L15" s="3"/>
      <c r="M15" s="150"/>
      <c r="N15" s="122"/>
      <c r="O15" s="122"/>
      <c r="P15" s="122"/>
      <c r="Q15" s="122"/>
      <c r="R15" s="98"/>
    </row>
    <row r="16" spans="1:18" ht="18.75" customHeight="1" x14ac:dyDescent="0.5">
      <c r="A16" s="1"/>
      <c r="B16" s="2" t="s">
        <v>23</v>
      </c>
      <c r="C16" s="2"/>
      <c r="D16" s="146"/>
      <c r="E16" s="146"/>
      <c r="F16" s="146"/>
      <c r="G16" s="3"/>
      <c r="H16" s="3"/>
      <c r="I16" s="3"/>
      <c r="J16" s="3"/>
      <c r="K16" s="3"/>
      <c r="L16" s="3"/>
      <c r="M16" s="150"/>
      <c r="N16" s="122"/>
      <c r="O16" s="122"/>
      <c r="P16" s="122"/>
      <c r="Q16" s="122"/>
      <c r="R16" s="98"/>
    </row>
    <row r="17" spans="1:18" x14ac:dyDescent="0.5">
      <c r="A17" s="1"/>
      <c r="B17" s="2" t="s">
        <v>24</v>
      </c>
      <c r="C17" s="2"/>
      <c r="D17" s="146"/>
      <c r="E17" s="146"/>
      <c r="F17" s="146"/>
      <c r="G17" s="3"/>
      <c r="H17" s="3"/>
      <c r="I17" s="3"/>
      <c r="J17" s="3"/>
      <c r="K17" s="3"/>
      <c r="L17" s="3"/>
      <c r="M17" s="150"/>
      <c r="N17" s="122"/>
      <c r="O17" s="122"/>
      <c r="P17" s="122"/>
      <c r="Q17" s="122"/>
      <c r="R17" s="98"/>
    </row>
    <row r="18" spans="1:18" x14ac:dyDescent="0.5">
      <c r="A18" s="8"/>
      <c r="B18" s="9" t="s">
        <v>25</v>
      </c>
      <c r="C18" s="9"/>
      <c r="D18" s="148"/>
      <c r="E18" s="148"/>
      <c r="F18" s="148"/>
      <c r="G18" s="10"/>
      <c r="H18" s="10"/>
      <c r="I18" s="10"/>
      <c r="J18" s="10"/>
      <c r="K18" s="10"/>
      <c r="L18" s="10"/>
      <c r="M18" s="152"/>
      <c r="N18" s="141"/>
      <c r="O18" s="141"/>
      <c r="P18" s="141"/>
      <c r="Q18" s="141"/>
      <c r="R18" s="100"/>
    </row>
    <row r="19" spans="1:18" ht="22.5" customHeight="1" x14ac:dyDescent="0.5">
      <c r="A19" s="198" t="s">
        <v>29</v>
      </c>
      <c r="B19" s="198"/>
      <c r="C19" s="106"/>
      <c r="D19" s="149">
        <f>SUM(D7+D11+D14)</f>
        <v>0</v>
      </c>
      <c r="E19" s="149">
        <f>SUM(E7+E11+E14)</f>
        <v>0</v>
      </c>
      <c r="F19" s="149">
        <f>SUM(F7+F11+F14)</f>
        <v>0</v>
      </c>
      <c r="G19" s="163"/>
      <c r="H19" s="163"/>
      <c r="I19" s="163"/>
      <c r="J19" s="163"/>
      <c r="K19" s="107"/>
      <c r="L19" s="106"/>
      <c r="M19" s="107"/>
      <c r="N19" s="142">
        <f>SUM(N7,N11,N14)</f>
        <v>0</v>
      </c>
      <c r="O19" s="142">
        <f>SUM(O7,O11,O14)</f>
        <v>0</v>
      </c>
      <c r="P19" s="142">
        <f>SUM(P7,P11,P14)</f>
        <v>0</v>
      </c>
      <c r="Q19" s="142">
        <f>SUM(Q7,Q11,Q14)</f>
        <v>0</v>
      </c>
      <c r="R19" s="108"/>
    </row>
    <row r="20" spans="1:18" ht="22.5" customHeight="1" x14ac:dyDescent="0.3">
      <c r="B20" s="15"/>
      <c r="C20" s="15"/>
    </row>
    <row r="21" spans="1:18" ht="22.5" customHeight="1" x14ac:dyDescent="0.5">
      <c r="B21" s="15"/>
      <c r="C21" s="199" t="s">
        <v>207</v>
      </c>
      <c r="D21" s="199"/>
      <c r="E21" s="199"/>
      <c r="F21" s="199"/>
      <c r="G21" s="199"/>
      <c r="H21" s="199"/>
      <c r="I21" s="199"/>
      <c r="J21" s="199"/>
      <c r="K21" s="199"/>
      <c r="L21" s="199"/>
    </row>
    <row r="22" spans="1:18" ht="22.5" customHeight="1" x14ac:dyDescent="0.5">
      <c r="B22" s="15"/>
      <c r="C22" s="200" t="s">
        <v>200</v>
      </c>
      <c r="D22" s="202" t="s">
        <v>209</v>
      </c>
      <c r="E22" s="203"/>
      <c r="F22" s="202" t="s">
        <v>203</v>
      </c>
      <c r="G22" s="204"/>
      <c r="H22" s="203"/>
      <c r="I22" s="205" t="s">
        <v>204</v>
      </c>
      <c r="J22" s="205"/>
      <c r="K22" s="205"/>
      <c r="L22" s="205"/>
    </row>
    <row r="23" spans="1:18" ht="22.5" customHeight="1" x14ac:dyDescent="0.5">
      <c r="B23" s="15"/>
      <c r="C23" s="201"/>
      <c r="D23" s="111" t="s">
        <v>201</v>
      </c>
      <c r="E23" s="111" t="s">
        <v>202</v>
      </c>
      <c r="F23" s="111" t="s">
        <v>201</v>
      </c>
      <c r="G23" s="202" t="s">
        <v>202</v>
      </c>
      <c r="H23" s="203"/>
      <c r="I23" s="202" t="s">
        <v>201</v>
      </c>
      <c r="J23" s="203"/>
      <c r="K23" s="202" t="s">
        <v>202</v>
      </c>
      <c r="L23" s="203"/>
    </row>
    <row r="24" spans="1:18" ht="22.5" customHeight="1" x14ac:dyDescent="0.5">
      <c r="B24" s="15"/>
      <c r="C24" s="109" t="s">
        <v>206</v>
      </c>
      <c r="D24" s="113"/>
      <c r="E24" s="112"/>
      <c r="F24" s="113"/>
      <c r="G24" s="209"/>
      <c r="H24" s="210"/>
      <c r="I24" s="207"/>
      <c r="J24" s="208"/>
      <c r="K24" s="207"/>
      <c r="L24" s="208"/>
    </row>
    <row r="25" spans="1:18" ht="22.5" customHeight="1" x14ac:dyDescent="0.5">
      <c r="B25" s="15"/>
      <c r="C25" s="109" t="s">
        <v>205</v>
      </c>
      <c r="D25" s="113"/>
      <c r="E25" s="112"/>
      <c r="F25" s="113"/>
      <c r="G25" s="209"/>
      <c r="H25" s="210"/>
      <c r="I25" s="207"/>
      <c r="J25" s="208"/>
      <c r="K25" s="207"/>
      <c r="L25" s="208"/>
    </row>
    <row r="26" spans="1:18" ht="22.5" customHeight="1" x14ac:dyDescent="0.5">
      <c r="B26" s="15"/>
      <c r="C26" s="110" t="s">
        <v>29</v>
      </c>
      <c r="D26" s="113">
        <f>SUM(D24:D25)</f>
        <v>0</v>
      </c>
      <c r="E26" s="112">
        <f t="shared" ref="E26:K26" si="6">SUM(E24:E25)</f>
        <v>0</v>
      </c>
      <c r="F26" s="113">
        <f t="shared" si="6"/>
        <v>0</v>
      </c>
      <c r="G26" s="207">
        <f>SUM(H24:H25)</f>
        <v>0</v>
      </c>
      <c r="H26" s="208"/>
      <c r="I26" s="209">
        <f>SUM(J24:J25)</f>
        <v>0</v>
      </c>
      <c r="J26" s="210"/>
      <c r="K26" s="207">
        <f t="shared" si="6"/>
        <v>0</v>
      </c>
      <c r="L26" s="208"/>
    </row>
    <row r="27" spans="1:18" ht="18.95" customHeight="1" x14ac:dyDescent="0.3">
      <c r="B27" s="15"/>
      <c r="C27" s="15"/>
    </row>
    <row r="28" spans="1:18" ht="18.95" customHeight="1" x14ac:dyDescent="0.3">
      <c r="A28" s="115"/>
      <c r="B28" s="93"/>
      <c r="C28" s="93"/>
    </row>
    <row r="29" spans="1:18" ht="18.95" customHeight="1" x14ac:dyDescent="0.5">
      <c r="A29" s="115"/>
      <c r="B29" s="143" t="s">
        <v>231</v>
      </c>
      <c r="C29" s="93"/>
    </row>
    <row r="30" spans="1:18" ht="18.95" customHeight="1" x14ac:dyDescent="0.3">
      <c r="A30" s="115"/>
      <c r="B30" s="16"/>
      <c r="C30" s="16"/>
    </row>
    <row r="31" spans="1:18" ht="18.95" customHeight="1" x14ac:dyDescent="0.3">
      <c r="A31" s="115"/>
      <c r="B31" s="16"/>
      <c r="C31" s="16"/>
    </row>
    <row r="32" spans="1:18" ht="18.95" customHeight="1" x14ac:dyDescent="0.3">
      <c r="A32" s="115"/>
      <c r="B32" s="16"/>
      <c r="C32" s="16"/>
    </row>
    <row r="33" spans="1:13" ht="18.95" customHeight="1" x14ac:dyDescent="0.3">
      <c r="A33" s="115"/>
      <c r="B33" s="16"/>
      <c r="C33" s="16"/>
    </row>
    <row r="34" spans="1:13" ht="18.95" customHeight="1" x14ac:dyDescent="0.3">
      <c r="A34" s="115"/>
      <c r="B34" s="16"/>
      <c r="C34" s="16"/>
    </row>
    <row r="35" spans="1:13" ht="18.95" customHeight="1" x14ac:dyDescent="0.3">
      <c r="A35" s="115"/>
      <c r="B35" s="93"/>
      <c r="C35" s="93"/>
      <c r="H35" s="115"/>
      <c r="I35" s="115"/>
      <c r="J35" s="94"/>
    </row>
    <row r="36" spans="1:13" ht="18.95" customHeight="1" x14ac:dyDescent="0.5">
      <c r="A36" s="18"/>
      <c r="B36" s="101"/>
      <c r="C36" s="101"/>
      <c r="H36" s="116"/>
      <c r="I36" s="116"/>
      <c r="J36" s="94"/>
    </row>
    <row r="37" spans="1:13" ht="18.95" customHeight="1" x14ac:dyDescent="0.5">
      <c r="A37" s="18"/>
      <c r="B37" s="16"/>
      <c r="C37" s="16"/>
      <c r="H37" s="115"/>
      <c r="I37" s="115"/>
      <c r="J37" s="211"/>
      <c r="K37" s="211"/>
      <c r="L37" s="211"/>
      <c r="M37" s="211"/>
    </row>
    <row r="38" spans="1:13" ht="18.95" customHeight="1" x14ac:dyDescent="0.5">
      <c r="A38" s="18"/>
      <c r="B38" s="16"/>
      <c r="C38" s="16"/>
      <c r="H38" s="17"/>
      <c r="I38" s="17"/>
      <c r="J38" s="14"/>
    </row>
    <row r="39" spans="1:13" ht="18.95" customHeight="1" x14ac:dyDescent="0.5">
      <c r="A39" s="18"/>
      <c r="B39" s="16"/>
      <c r="C39" s="16"/>
      <c r="H39" s="11"/>
      <c r="I39" s="11"/>
      <c r="J39" s="11"/>
    </row>
    <row r="40" spans="1:13" ht="18.95" customHeight="1" x14ac:dyDescent="0.5">
      <c r="A40" s="18"/>
      <c r="B40" s="16"/>
      <c r="C40" s="16"/>
    </row>
    <row r="41" spans="1:13" ht="18.95" customHeight="1" x14ac:dyDescent="0.5">
      <c r="A41" s="18"/>
      <c r="B41" s="16"/>
      <c r="C41" s="16"/>
    </row>
    <row r="42" spans="1:13" ht="18.95" customHeight="1" x14ac:dyDescent="0.5">
      <c r="A42" s="18"/>
      <c r="B42" s="93"/>
      <c r="C42" s="93"/>
    </row>
    <row r="43" spans="1:13" ht="18.95" customHeight="1" x14ac:dyDescent="0.5">
      <c r="A43" s="18"/>
      <c r="B43" s="101"/>
      <c r="C43" s="101"/>
    </row>
    <row r="44" spans="1:13" ht="18.95" customHeight="1" x14ac:dyDescent="0.5">
      <c r="A44" s="18"/>
      <c r="B44" s="16"/>
      <c r="C44" s="16"/>
    </row>
    <row r="45" spans="1:13" ht="18.95" customHeight="1" x14ac:dyDescent="0.5">
      <c r="A45" s="18"/>
      <c r="B45" s="16"/>
      <c r="C45" s="16"/>
    </row>
    <row r="46" spans="1:13" ht="18.95" customHeight="1" x14ac:dyDescent="0.5">
      <c r="A46" s="18"/>
      <c r="B46" s="16"/>
      <c r="C46" s="16"/>
    </row>
    <row r="47" spans="1:13" ht="18.95" customHeight="1" x14ac:dyDescent="0.5">
      <c r="A47" s="18"/>
      <c r="B47" s="16"/>
      <c r="C47" s="16"/>
    </row>
    <row r="48" spans="1:13" ht="18.95" customHeight="1" x14ac:dyDescent="0.5">
      <c r="A48" s="18"/>
      <c r="B48" s="16"/>
      <c r="C48" s="16"/>
    </row>
    <row r="49" spans="1:3" ht="18.95" customHeight="1" x14ac:dyDescent="0.5">
      <c r="A49" s="18"/>
      <c r="B49" s="16"/>
      <c r="C49" s="16"/>
    </row>
    <row r="50" spans="1:3" ht="18.95" customHeight="1" x14ac:dyDescent="0.5">
      <c r="A50" s="18"/>
      <c r="B50" s="16"/>
      <c r="C50" s="16"/>
    </row>
    <row r="51" spans="1:3" ht="18.95" customHeight="1" x14ac:dyDescent="0.5">
      <c r="A51" s="18"/>
      <c r="B51" s="16"/>
      <c r="C51" s="16"/>
    </row>
    <row r="52" spans="1:3" ht="18.95" customHeight="1" x14ac:dyDescent="0.5">
      <c r="A52" s="18"/>
      <c r="B52" s="16"/>
      <c r="C52" s="16"/>
    </row>
    <row r="53" spans="1:3" ht="18.95" customHeight="1" x14ac:dyDescent="0.5">
      <c r="A53" s="18"/>
      <c r="B53" s="16"/>
      <c r="C53" s="16"/>
    </row>
    <row r="54" spans="1:3" ht="18.95" customHeight="1" x14ac:dyDescent="0.5">
      <c r="A54" s="18"/>
      <c r="B54" s="16"/>
      <c r="C54" s="16"/>
    </row>
    <row r="55" spans="1:3" ht="18.95" customHeight="1" x14ac:dyDescent="0.5">
      <c r="A55" s="18"/>
      <c r="B55" s="16"/>
      <c r="C55" s="16"/>
    </row>
    <row r="56" spans="1:3" ht="18.95" customHeight="1" x14ac:dyDescent="0.5">
      <c r="A56" s="18"/>
      <c r="B56" s="16"/>
      <c r="C56" s="16"/>
    </row>
    <row r="57" spans="1:3" ht="18.95" customHeight="1" x14ac:dyDescent="0.5">
      <c r="A57" s="18"/>
      <c r="B57" s="16"/>
      <c r="C57" s="16"/>
    </row>
    <row r="58" spans="1:3" ht="18.95" customHeight="1" x14ac:dyDescent="0.5">
      <c r="A58" s="18"/>
      <c r="B58" s="93"/>
      <c r="C58" s="93"/>
    </row>
    <row r="59" spans="1:3" ht="18.95" customHeight="1" x14ac:dyDescent="0.5">
      <c r="A59" s="18"/>
      <c r="B59" s="102"/>
      <c r="C59" s="102"/>
    </row>
    <row r="60" spans="1:3" ht="18.95" customHeight="1" x14ac:dyDescent="0.5">
      <c r="A60" s="18"/>
      <c r="B60" s="114"/>
      <c r="C60" s="102"/>
    </row>
    <row r="61" spans="1:3" ht="18.95" customHeight="1" x14ac:dyDescent="0.5">
      <c r="A61" s="18"/>
      <c r="B61" s="14"/>
      <c r="C61" s="14"/>
    </row>
    <row r="62" spans="1:3" ht="18.95" customHeight="1" x14ac:dyDescent="0.5">
      <c r="A62" s="18"/>
      <c r="B62" s="14"/>
      <c r="C62" s="14"/>
    </row>
    <row r="63" spans="1:3" ht="18.95" customHeight="1" x14ac:dyDescent="0.5">
      <c r="A63" s="18"/>
      <c r="B63" s="14"/>
      <c r="C63" s="14"/>
    </row>
    <row r="64" spans="1:3" ht="18.95" customHeight="1" x14ac:dyDescent="0.5">
      <c r="A64" s="18"/>
      <c r="B64" s="14"/>
      <c r="C64" s="14"/>
    </row>
    <row r="65" spans="1:5" ht="18.95" customHeight="1" x14ac:dyDescent="0.5">
      <c r="A65" s="18"/>
      <c r="B65" s="14"/>
      <c r="C65" s="14"/>
    </row>
    <row r="66" spans="1:5" ht="18.95" customHeight="1" x14ac:dyDescent="0.5">
      <c r="A66" s="18"/>
      <c r="B66" s="14"/>
      <c r="C66" s="14"/>
    </row>
    <row r="67" spans="1:5" ht="18.95" customHeight="1" x14ac:dyDescent="0.5">
      <c r="A67" s="18"/>
      <c r="B67" s="14"/>
      <c r="C67" s="14"/>
    </row>
    <row r="68" spans="1:5" ht="18.95" customHeight="1" x14ac:dyDescent="0.5">
      <c r="A68" s="18"/>
      <c r="B68" s="14"/>
      <c r="C68" s="14"/>
    </row>
    <row r="69" spans="1:5" ht="18.95" customHeight="1" x14ac:dyDescent="0.5">
      <c r="A69" s="18"/>
      <c r="B69" s="16"/>
      <c r="C69" s="16"/>
    </row>
    <row r="70" spans="1:5" ht="18.95" customHeight="1" x14ac:dyDescent="0.5">
      <c r="A70" s="18"/>
      <c r="B70" s="93"/>
      <c r="C70" s="93"/>
    </row>
    <row r="71" spans="1:5" ht="18.95" customHeight="1" x14ac:dyDescent="0.5">
      <c r="A71" s="18"/>
      <c r="B71" s="94"/>
      <c r="C71" s="94"/>
    </row>
    <row r="72" spans="1:5" ht="18.95" customHeight="1" x14ac:dyDescent="0.5">
      <c r="A72" s="18"/>
      <c r="B72" s="105"/>
      <c r="C72" s="105"/>
    </row>
    <row r="73" spans="1:5" ht="18.95" customHeight="1" x14ac:dyDescent="0.5">
      <c r="A73" s="17"/>
      <c r="B73" s="14"/>
      <c r="C73" s="14"/>
      <c r="D73" s="14"/>
      <c r="E73" s="14"/>
    </row>
    <row r="74" spans="1:5" x14ac:dyDescent="0.5">
      <c r="A74" s="12"/>
    </row>
    <row r="75" spans="1:5" x14ac:dyDescent="0.5">
      <c r="A75" s="12"/>
    </row>
    <row r="76" spans="1:5" x14ac:dyDescent="0.5">
      <c r="A76" s="12"/>
    </row>
    <row r="77" spans="1:5" x14ac:dyDescent="0.5">
      <c r="A77" s="12"/>
    </row>
    <row r="78" spans="1:5" x14ac:dyDescent="0.5">
      <c r="A78" s="12"/>
    </row>
    <row r="79" spans="1:5" x14ac:dyDescent="0.5">
      <c r="A79" s="12"/>
    </row>
    <row r="80" spans="1:5" x14ac:dyDescent="0.5">
      <c r="A80" s="12"/>
    </row>
    <row r="81" spans="1:3" x14ac:dyDescent="0.5">
      <c r="A81" s="12"/>
    </row>
    <row r="82" spans="1:3" x14ac:dyDescent="0.5">
      <c r="A82" s="12"/>
    </row>
    <row r="83" spans="1:3" x14ac:dyDescent="0.5">
      <c r="A83" s="12"/>
    </row>
    <row r="84" spans="1:3" x14ac:dyDescent="0.5">
      <c r="A84" s="17"/>
      <c r="B84" s="14"/>
      <c r="C84" s="14"/>
    </row>
    <row r="85" spans="1:3" x14ac:dyDescent="0.5">
      <c r="A85" s="17"/>
      <c r="B85" s="14"/>
      <c r="C85" s="14"/>
    </row>
    <row r="86" spans="1:3" x14ac:dyDescent="0.5">
      <c r="A86" s="17"/>
    </row>
  </sheetData>
  <mergeCells count="41">
    <mergeCell ref="G26:H26"/>
    <mergeCell ref="I26:J26"/>
    <mergeCell ref="K26:L26"/>
    <mergeCell ref="J37:M37"/>
    <mergeCell ref="G24:H24"/>
    <mergeCell ref="I24:J24"/>
    <mergeCell ref="K24:L24"/>
    <mergeCell ref="G25:H25"/>
    <mergeCell ref="I25:J25"/>
    <mergeCell ref="K25:L25"/>
    <mergeCell ref="P5:P6"/>
    <mergeCell ref="A19:B19"/>
    <mergeCell ref="C21:L21"/>
    <mergeCell ref="C22:C23"/>
    <mergeCell ref="D22:E22"/>
    <mergeCell ref="F22:H22"/>
    <mergeCell ref="I22:L22"/>
    <mergeCell ref="G23:H23"/>
    <mergeCell ref="I23:J23"/>
    <mergeCell ref="K23:L23"/>
    <mergeCell ref="K5:K6"/>
    <mergeCell ref="L5:L6"/>
    <mergeCell ref="M5:M6"/>
    <mergeCell ref="N5:N6"/>
    <mergeCell ref="O5:O6"/>
    <mergeCell ref="A1:R1"/>
    <mergeCell ref="A2:R2"/>
    <mergeCell ref="A4:A6"/>
    <mergeCell ref="B4:F4"/>
    <mergeCell ref="G4:J4"/>
    <mergeCell ref="K4:M4"/>
    <mergeCell ref="N4:Q4"/>
    <mergeCell ref="R4:R6"/>
    <mergeCell ref="B5:B6"/>
    <mergeCell ref="C5:C6"/>
    <mergeCell ref="Q5:Q6"/>
    <mergeCell ref="D5:D6"/>
    <mergeCell ref="E5:E6"/>
    <mergeCell ref="F5:F6"/>
    <mergeCell ref="G5:H5"/>
    <mergeCell ref="I5:J5"/>
  </mergeCells>
  <printOptions horizontalCentered="1"/>
  <pageMargins left="0.19685039370078741" right="0" top="0.59055118110236227" bottom="0.19685039370078741" header="0.31496062992125984" footer="0.31496062992125984"/>
  <pageSetup paperSize="9" scale="55" fitToHeight="0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R86"/>
  <sheetViews>
    <sheetView zoomScale="80" zoomScaleNormal="80" zoomScaleSheetLayoutView="100" workbookViewId="0">
      <pane ySplit="6" topLeftCell="A7" activePane="bottomLeft" state="frozen"/>
      <selection pane="bottomLeft" activeCell="L9" sqref="L9"/>
    </sheetView>
  </sheetViews>
  <sheetFormatPr defaultColWidth="9" defaultRowHeight="21.75" x14ac:dyDescent="0.5"/>
  <cols>
    <col min="1" max="1" width="4.125" style="11" customWidth="1"/>
    <col min="2" max="2" width="34.625" style="11" customWidth="1"/>
    <col min="3" max="3" width="15.75" style="11" customWidth="1"/>
    <col min="4" max="6" width="13" style="11" customWidth="1"/>
    <col min="7" max="7" width="8.5" style="11" customWidth="1"/>
    <col min="8" max="8" width="9.25" style="12" customWidth="1"/>
    <col min="9" max="9" width="8.375" style="12" customWidth="1"/>
    <col min="10" max="10" width="10" style="12" customWidth="1"/>
    <col min="11" max="11" width="11.5" style="11" customWidth="1"/>
    <col min="12" max="12" width="10.75" style="11" customWidth="1"/>
    <col min="13" max="13" width="12.25" style="11" customWidth="1"/>
    <col min="14" max="17" width="13" style="11" customWidth="1"/>
    <col min="18" max="18" width="28.375" style="11" customWidth="1"/>
    <col min="19" max="16384" width="9" style="11"/>
  </cols>
  <sheetData>
    <row r="1" spans="1:18" ht="27.75" x14ac:dyDescent="0.5">
      <c r="A1" s="185" t="s">
        <v>230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</row>
    <row r="2" spans="1:18" ht="25.5" customHeight="1" x14ac:dyDescent="0.5">
      <c r="A2" s="185" t="s">
        <v>176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</row>
    <row r="3" spans="1:18" ht="14.25" customHeight="1" x14ac:dyDescent="0.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61"/>
      <c r="R3" s="23" t="s">
        <v>192</v>
      </c>
    </row>
    <row r="4" spans="1:18" ht="18.75" customHeight="1" x14ac:dyDescent="0.5">
      <c r="A4" s="186" t="s">
        <v>0</v>
      </c>
      <c r="B4" s="187" t="s">
        <v>177</v>
      </c>
      <c r="C4" s="187"/>
      <c r="D4" s="187"/>
      <c r="E4" s="187"/>
      <c r="F4" s="187"/>
      <c r="G4" s="188" t="s">
        <v>182</v>
      </c>
      <c r="H4" s="188"/>
      <c r="I4" s="188"/>
      <c r="J4" s="188"/>
      <c r="K4" s="189" t="s">
        <v>232</v>
      </c>
      <c r="L4" s="189"/>
      <c r="M4" s="189"/>
      <c r="N4" s="190" t="s">
        <v>234</v>
      </c>
      <c r="O4" s="190"/>
      <c r="P4" s="190"/>
      <c r="Q4" s="190"/>
      <c r="R4" s="191" t="s">
        <v>228</v>
      </c>
    </row>
    <row r="5" spans="1:18" ht="75" customHeight="1" x14ac:dyDescent="0.5">
      <c r="A5" s="186"/>
      <c r="B5" s="192" t="s">
        <v>178</v>
      </c>
      <c r="C5" s="193" t="s">
        <v>193</v>
      </c>
      <c r="D5" s="195" t="s">
        <v>229</v>
      </c>
      <c r="E5" s="195" t="s">
        <v>180</v>
      </c>
      <c r="F5" s="195" t="s">
        <v>181</v>
      </c>
      <c r="G5" s="196" t="s">
        <v>225</v>
      </c>
      <c r="H5" s="196"/>
      <c r="I5" s="197" t="s">
        <v>226</v>
      </c>
      <c r="J5" s="197"/>
      <c r="K5" s="206" t="s">
        <v>183</v>
      </c>
      <c r="L5" s="206" t="s">
        <v>227</v>
      </c>
      <c r="M5" s="206" t="s">
        <v>224</v>
      </c>
      <c r="N5" s="194" t="s">
        <v>235</v>
      </c>
      <c r="O5" s="194" t="s">
        <v>236</v>
      </c>
      <c r="P5" s="194" t="s">
        <v>238</v>
      </c>
      <c r="Q5" s="194" t="s">
        <v>237</v>
      </c>
      <c r="R5" s="191"/>
    </row>
    <row r="6" spans="1:18" ht="60" customHeight="1" x14ac:dyDescent="0.5">
      <c r="A6" s="186"/>
      <c r="B6" s="192"/>
      <c r="C6" s="193"/>
      <c r="D6" s="195"/>
      <c r="E6" s="195"/>
      <c r="F6" s="195"/>
      <c r="G6" s="95" t="s">
        <v>220</v>
      </c>
      <c r="H6" s="95" t="s">
        <v>221</v>
      </c>
      <c r="I6" s="95" t="s">
        <v>222</v>
      </c>
      <c r="J6" s="95" t="s">
        <v>221</v>
      </c>
      <c r="K6" s="206"/>
      <c r="L6" s="206"/>
      <c r="M6" s="206"/>
      <c r="N6" s="194"/>
      <c r="O6" s="194"/>
      <c r="P6" s="194"/>
      <c r="Q6" s="194"/>
      <c r="R6" s="191"/>
    </row>
    <row r="7" spans="1:18" x14ac:dyDescent="0.5">
      <c r="A7" s="42">
        <v>1</v>
      </c>
      <c r="B7" s="43" t="s">
        <v>12</v>
      </c>
      <c r="C7" s="43"/>
      <c r="D7" s="117">
        <f>SUM(D8:D10)</f>
        <v>2000000</v>
      </c>
      <c r="E7" s="117">
        <f t="shared" ref="E7:F7" si="0">SUM(E8:E10)</f>
        <v>8500000</v>
      </c>
      <c r="F7" s="117">
        <f t="shared" si="0"/>
        <v>10500000</v>
      </c>
      <c r="G7" s="42"/>
      <c r="H7" s="42"/>
      <c r="I7" s="42"/>
      <c r="J7" s="42"/>
      <c r="K7" s="42"/>
      <c r="L7" s="42"/>
      <c r="M7" s="42"/>
      <c r="N7" s="182">
        <f>SUM(N8:N10)</f>
        <v>1480000</v>
      </c>
      <c r="O7" s="182">
        <f t="shared" ref="O7:Q7" si="1">SUM(O8:O10)</f>
        <v>100000</v>
      </c>
      <c r="P7" s="182">
        <f t="shared" si="1"/>
        <v>7800000</v>
      </c>
      <c r="Q7" s="182">
        <f t="shared" si="1"/>
        <v>580000</v>
      </c>
      <c r="R7" s="43"/>
    </row>
    <row r="8" spans="1:18" ht="65.25" x14ac:dyDescent="0.5">
      <c r="A8" s="1"/>
      <c r="B8" s="2" t="s">
        <v>13</v>
      </c>
      <c r="C8" s="2" t="s">
        <v>198</v>
      </c>
      <c r="D8" s="120">
        <v>0</v>
      </c>
      <c r="E8" s="120">
        <v>1500000</v>
      </c>
      <c r="F8" s="120">
        <f>SUM(D8:E8)</f>
        <v>1500000</v>
      </c>
      <c r="G8" s="3"/>
      <c r="H8" s="103"/>
      <c r="I8" s="103">
        <v>6</v>
      </c>
      <c r="J8" s="103">
        <v>11</v>
      </c>
      <c r="K8" s="103"/>
      <c r="L8" s="103">
        <v>13</v>
      </c>
      <c r="M8" s="103" t="s">
        <v>185</v>
      </c>
      <c r="N8" s="181">
        <v>1480000</v>
      </c>
      <c r="O8" s="181">
        <v>100000</v>
      </c>
      <c r="P8" s="181">
        <v>800000</v>
      </c>
      <c r="Q8" s="181">
        <v>580000</v>
      </c>
      <c r="R8" s="162" t="s">
        <v>240</v>
      </c>
    </row>
    <row r="9" spans="1:18" ht="43.5" x14ac:dyDescent="0.5">
      <c r="A9" s="1"/>
      <c r="B9" s="2" t="s">
        <v>14</v>
      </c>
      <c r="C9" s="2" t="s">
        <v>194</v>
      </c>
      <c r="D9" s="120">
        <v>0</v>
      </c>
      <c r="E9" s="120">
        <v>2000000</v>
      </c>
      <c r="F9" s="120">
        <f>SUM(D9:E9)</f>
        <v>2000000</v>
      </c>
      <c r="G9" s="3"/>
      <c r="H9" s="103"/>
      <c r="I9" s="103"/>
      <c r="J9" s="103"/>
      <c r="K9" s="103"/>
      <c r="L9" s="103"/>
      <c r="M9" s="103">
        <v>7</v>
      </c>
      <c r="N9" s="181">
        <v>0</v>
      </c>
      <c r="O9" s="181">
        <v>0</v>
      </c>
      <c r="P9" s="181">
        <v>0</v>
      </c>
      <c r="Q9" s="181">
        <v>0</v>
      </c>
      <c r="R9" s="97" t="s">
        <v>208</v>
      </c>
    </row>
    <row r="10" spans="1:18" ht="43.5" x14ac:dyDescent="0.5">
      <c r="A10" s="1"/>
      <c r="B10" s="2" t="s">
        <v>15</v>
      </c>
      <c r="C10" s="2" t="s">
        <v>197</v>
      </c>
      <c r="D10" s="120">
        <v>2000000</v>
      </c>
      <c r="E10" s="120">
        <v>5000000</v>
      </c>
      <c r="F10" s="120">
        <f>SUM(D10:E10)</f>
        <v>7000000</v>
      </c>
      <c r="G10" s="3">
        <v>7</v>
      </c>
      <c r="H10" s="103">
        <v>8</v>
      </c>
      <c r="I10" s="103">
        <v>7</v>
      </c>
      <c r="J10" s="103">
        <v>8</v>
      </c>
      <c r="K10" s="103">
        <v>1</v>
      </c>
      <c r="L10" s="103">
        <v>1</v>
      </c>
      <c r="M10" s="103">
        <v>8</v>
      </c>
      <c r="N10" s="181">
        <v>0</v>
      </c>
      <c r="O10" s="181">
        <v>0</v>
      </c>
      <c r="P10" s="181">
        <v>7000000</v>
      </c>
      <c r="Q10" s="181">
        <v>0</v>
      </c>
      <c r="R10" s="98" t="s">
        <v>233</v>
      </c>
    </row>
    <row r="11" spans="1:18" x14ac:dyDescent="0.5">
      <c r="A11" s="45">
        <v>2</v>
      </c>
      <c r="B11" s="46" t="s">
        <v>17</v>
      </c>
      <c r="C11" s="46"/>
      <c r="D11" s="118">
        <f>SUM(D12:D13)</f>
        <v>2700000</v>
      </c>
      <c r="E11" s="118">
        <f t="shared" ref="E11:F11" si="2">SUM(E12:E13)</f>
        <v>800000</v>
      </c>
      <c r="F11" s="118">
        <f t="shared" si="2"/>
        <v>3500000</v>
      </c>
      <c r="G11" s="48"/>
      <c r="H11" s="104"/>
      <c r="I11" s="104"/>
      <c r="J11" s="104"/>
      <c r="K11" s="104"/>
      <c r="L11" s="104"/>
      <c r="M11" s="104"/>
      <c r="N11" s="183">
        <f>SUM(N12:N13)</f>
        <v>0</v>
      </c>
      <c r="O11" s="183">
        <f t="shared" ref="O11:Q11" si="3">SUM(O12:O13)</f>
        <v>1600000</v>
      </c>
      <c r="P11" s="183">
        <f t="shared" si="3"/>
        <v>2600000</v>
      </c>
      <c r="Q11" s="183">
        <f t="shared" si="3"/>
        <v>400000</v>
      </c>
      <c r="R11" s="99"/>
    </row>
    <row r="12" spans="1:18" ht="87" x14ac:dyDescent="0.5">
      <c r="A12" s="1"/>
      <c r="B12" s="2" t="s">
        <v>19</v>
      </c>
      <c r="C12" s="2" t="s">
        <v>196</v>
      </c>
      <c r="D12" s="120">
        <v>2500000</v>
      </c>
      <c r="E12" s="120">
        <v>0</v>
      </c>
      <c r="F12" s="120">
        <f>SUM(D12:E12)</f>
        <v>2500000</v>
      </c>
      <c r="G12" s="3">
        <v>4</v>
      </c>
      <c r="H12" s="103">
        <v>9</v>
      </c>
      <c r="I12" s="103"/>
      <c r="J12" s="103"/>
      <c r="K12" s="103">
        <v>2</v>
      </c>
      <c r="L12" s="103"/>
      <c r="M12" s="103" t="s">
        <v>185</v>
      </c>
      <c r="N12" s="181">
        <v>0</v>
      </c>
      <c r="O12" s="181">
        <v>1500000</v>
      </c>
      <c r="P12" s="181">
        <v>2000000</v>
      </c>
      <c r="Q12" s="181">
        <v>0</v>
      </c>
      <c r="R12" s="98" t="s">
        <v>239</v>
      </c>
    </row>
    <row r="13" spans="1:18" s="92" customFormat="1" x14ac:dyDescent="0.5">
      <c r="A13" s="165"/>
      <c r="B13" s="166" t="s">
        <v>18</v>
      </c>
      <c r="C13" s="166" t="s">
        <v>195</v>
      </c>
      <c r="D13" s="164">
        <v>200000</v>
      </c>
      <c r="E13" s="164">
        <v>800000</v>
      </c>
      <c r="F13" s="164">
        <f>SUM(D13:E13)</f>
        <v>1000000</v>
      </c>
      <c r="G13" s="167">
        <v>5</v>
      </c>
      <c r="H13" s="167">
        <v>8</v>
      </c>
      <c r="I13" s="167">
        <v>5</v>
      </c>
      <c r="J13" s="167">
        <v>8</v>
      </c>
      <c r="K13" s="167">
        <v>2</v>
      </c>
      <c r="L13" s="167">
        <v>11</v>
      </c>
      <c r="M13" s="167">
        <v>5</v>
      </c>
      <c r="N13" s="184">
        <v>0</v>
      </c>
      <c r="O13" s="184">
        <v>100000</v>
      </c>
      <c r="P13" s="184">
        <v>600000</v>
      </c>
      <c r="Q13" s="184">
        <v>400000</v>
      </c>
      <c r="R13" s="168" t="s">
        <v>199</v>
      </c>
    </row>
    <row r="14" spans="1:18" ht="22.5" customHeight="1" x14ac:dyDescent="0.5">
      <c r="A14" s="45">
        <v>3</v>
      </c>
      <c r="B14" s="46" t="s">
        <v>21</v>
      </c>
      <c r="C14" s="46"/>
      <c r="D14" s="118">
        <f>SUM(D15:D18)</f>
        <v>0</v>
      </c>
      <c r="E14" s="118">
        <f t="shared" ref="E14:F14" si="4">SUM(E15:E18)</f>
        <v>0</v>
      </c>
      <c r="F14" s="118">
        <f t="shared" si="4"/>
        <v>0</v>
      </c>
      <c r="G14" s="48"/>
      <c r="H14" s="48"/>
      <c r="I14" s="48"/>
      <c r="J14" s="48"/>
      <c r="K14" s="48"/>
      <c r="L14" s="48"/>
      <c r="M14" s="48"/>
      <c r="N14" s="183">
        <f>SUM(N15:N18)</f>
        <v>0</v>
      </c>
      <c r="O14" s="183">
        <f t="shared" ref="O14:Q14" si="5">SUM(O15:O18)</f>
        <v>0</v>
      </c>
      <c r="P14" s="183">
        <f t="shared" si="5"/>
        <v>0</v>
      </c>
      <c r="Q14" s="183">
        <f t="shared" si="5"/>
        <v>0</v>
      </c>
      <c r="R14" s="99"/>
    </row>
    <row r="15" spans="1:18" x14ac:dyDescent="0.5">
      <c r="A15" s="1"/>
      <c r="B15" s="2" t="s">
        <v>22</v>
      </c>
      <c r="C15" s="2"/>
      <c r="D15" s="120">
        <v>0</v>
      </c>
      <c r="E15" s="120">
        <v>0</v>
      </c>
      <c r="F15" s="120">
        <v>0</v>
      </c>
      <c r="G15" s="3"/>
      <c r="H15" s="3"/>
      <c r="I15" s="3"/>
      <c r="J15" s="3"/>
      <c r="K15" s="3"/>
      <c r="L15" s="3"/>
      <c r="M15" s="3"/>
      <c r="N15" s="122"/>
      <c r="O15" s="122"/>
      <c r="P15" s="122"/>
      <c r="Q15" s="122"/>
      <c r="R15" s="98"/>
    </row>
    <row r="16" spans="1:18" ht="18.75" customHeight="1" x14ac:dyDescent="0.5">
      <c r="A16" s="1"/>
      <c r="B16" s="2" t="s">
        <v>23</v>
      </c>
      <c r="C16" s="2"/>
      <c r="D16" s="120">
        <v>0</v>
      </c>
      <c r="E16" s="120">
        <v>0</v>
      </c>
      <c r="F16" s="120">
        <v>0</v>
      </c>
      <c r="G16" s="3"/>
      <c r="H16" s="3"/>
      <c r="I16" s="3"/>
      <c r="J16" s="3"/>
      <c r="K16" s="3"/>
      <c r="L16" s="3"/>
      <c r="M16" s="3"/>
      <c r="N16" s="122"/>
      <c r="O16" s="122"/>
      <c r="P16" s="122"/>
      <c r="Q16" s="122"/>
      <c r="R16" s="98"/>
    </row>
    <row r="17" spans="1:18" x14ac:dyDescent="0.5">
      <c r="A17" s="1"/>
      <c r="B17" s="2" t="s">
        <v>24</v>
      </c>
      <c r="C17" s="2"/>
      <c r="D17" s="120">
        <v>0</v>
      </c>
      <c r="E17" s="120">
        <v>0</v>
      </c>
      <c r="F17" s="120">
        <f t="shared" ref="F17" si="6">SUM(D17:E17)</f>
        <v>0</v>
      </c>
      <c r="G17" s="3"/>
      <c r="H17" s="3"/>
      <c r="I17" s="3"/>
      <c r="J17" s="3"/>
      <c r="K17" s="3"/>
      <c r="L17" s="3"/>
      <c r="M17" s="3"/>
      <c r="N17" s="122"/>
      <c r="O17" s="122"/>
      <c r="P17" s="122"/>
      <c r="Q17" s="122"/>
      <c r="R17" s="98"/>
    </row>
    <row r="18" spans="1:18" x14ac:dyDescent="0.5">
      <c r="A18" s="8"/>
      <c r="B18" s="9" t="s">
        <v>25</v>
      </c>
      <c r="C18" s="9"/>
      <c r="D18" s="121">
        <v>0</v>
      </c>
      <c r="E18" s="121">
        <v>0</v>
      </c>
      <c r="F18" s="121">
        <v>0</v>
      </c>
      <c r="G18" s="10"/>
      <c r="H18" s="10"/>
      <c r="I18" s="10"/>
      <c r="J18" s="10"/>
      <c r="K18" s="10"/>
      <c r="L18" s="10"/>
      <c r="M18" s="10"/>
      <c r="N18" s="141"/>
      <c r="O18" s="141"/>
      <c r="P18" s="141"/>
      <c r="Q18" s="141"/>
      <c r="R18" s="100"/>
    </row>
    <row r="19" spans="1:18" ht="22.5" customHeight="1" x14ac:dyDescent="0.5">
      <c r="A19" s="198" t="s">
        <v>29</v>
      </c>
      <c r="B19" s="198"/>
      <c r="C19" s="106"/>
      <c r="D19" s="149">
        <f>SUM(D7+D11+D14)</f>
        <v>4700000</v>
      </c>
      <c r="E19" s="149">
        <f>SUM(E7+E11+E14)</f>
        <v>9300000</v>
      </c>
      <c r="F19" s="149">
        <f>SUM(F7+F11+F14)</f>
        <v>14000000</v>
      </c>
      <c r="G19" s="163"/>
      <c r="H19" s="163"/>
      <c r="I19" s="163"/>
      <c r="J19" s="163"/>
      <c r="K19" s="106"/>
      <c r="L19" s="106"/>
      <c r="M19" s="163"/>
      <c r="N19" s="142">
        <f>SUM(N7,N11,N14)</f>
        <v>1480000</v>
      </c>
      <c r="O19" s="142">
        <f>SUM(O7,O11,O14)</f>
        <v>1700000</v>
      </c>
      <c r="P19" s="142">
        <f>SUM(P7,P11,P14)</f>
        <v>10400000</v>
      </c>
      <c r="Q19" s="142">
        <f>SUM(Q7,Q11,Q14)</f>
        <v>980000</v>
      </c>
      <c r="R19" s="108"/>
    </row>
    <row r="20" spans="1:18" ht="22.5" customHeight="1" x14ac:dyDescent="0.3">
      <c r="B20" s="15"/>
      <c r="C20" s="15"/>
    </row>
    <row r="21" spans="1:18" ht="22.5" customHeight="1" x14ac:dyDescent="0.5">
      <c r="B21" s="15"/>
      <c r="C21" s="199" t="s">
        <v>207</v>
      </c>
      <c r="D21" s="199"/>
      <c r="E21" s="199"/>
      <c r="F21" s="199"/>
      <c r="G21" s="199"/>
      <c r="H21" s="199"/>
      <c r="I21" s="199"/>
      <c r="J21" s="199"/>
      <c r="K21" s="199"/>
      <c r="L21" s="199"/>
    </row>
    <row r="22" spans="1:18" ht="22.5" customHeight="1" x14ac:dyDescent="0.5">
      <c r="B22" s="15"/>
      <c r="C22" s="200" t="s">
        <v>200</v>
      </c>
      <c r="D22" s="202" t="s">
        <v>209</v>
      </c>
      <c r="E22" s="203"/>
      <c r="F22" s="202" t="s">
        <v>203</v>
      </c>
      <c r="G22" s="204"/>
      <c r="H22" s="203"/>
      <c r="I22" s="205" t="s">
        <v>204</v>
      </c>
      <c r="J22" s="205"/>
      <c r="K22" s="205"/>
      <c r="L22" s="205"/>
    </row>
    <row r="23" spans="1:18" ht="22.5" customHeight="1" x14ac:dyDescent="0.5">
      <c r="B23" s="15"/>
      <c r="C23" s="201"/>
      <c r="D23" s="111" t="s">
        <v>201</v>
      </c>
      <c r="E23" s="111" t="s">
        <v>202</v>
      </c>
      <c r="F23" s="111" t="s">
        <v>201</v>
      </c>
      <c r="G23" s="202" t="s">
        <v>202</v>
      </c>
      <c r="H23" s="203"/>
      <c r="I23" s="202" t="s">
        <v>201</v>
      </c>
      <c r="J23" s="203"/>
      <c r="K23" s="202" t="s">
        <v>202</v>
      </c>
      <c r="L23" s="203"/>
    </row>
    <row r="24" spans="1:18" ht="22.5" customHeight="1" x14ac:dyDescent="0.5">
      <c r="B24" s="15"/>
      <c r="C24" s="109" t="s">
        <v>206</v>
      </c>
      <c r="D24" s="113"/>
      <c r="E24" s="112"/>
      <c r="F24" s="113"/>
      <c r="G24" s="209"/>
      <c r="H24" s="210"/>
      <c r="I24" s="207"/>
      <c r="J24" s="208"/>
      <c r="K24" s="207"/>
      <c r="L24" s="208"/>
    </row>
    <row r="25" spans="1:18" ht="22.5" customHeight="1" x14ac:dyDescent="0.5">
      <c r="B25" s="15"/>
      <c r="C25" s="109" t="s">
        <v>205</v>
      </c>
      <c r="D25" s="113"/>
      <c r="E25" s="112"/>
      <c r="F25" s="113"/>
      <c r="G25" s="209"/>
      <c r="H25" s="210"/>
      <c r="I25" s="207"/>
      <c r="J25" s="208"/>
      <c r="K25" s="207"/>
      <c r="L25" s="208"/>
    </row>
    <row r="26" spans="1:18" ht="22.5" customHeight="1" x14ac:dyDescent="0.5">
      <c r="B26" s="15"/>
      <c r="C26" s="110" t="s">
        <v>29</v>
      </c>
      <c r="D26" s="113">
        <f>SUM(D24:D25)</f>
        <v>0</v>
      </c>
      <c r="E26" s="112">
        <f t="shared" ref="E26:K26" si="7">SUM(E24:E25)</f>
        <v>0</v>
      </c>
      <c r="F26" s="113">
        <f t="shared" si="7"/>
        <v>0</v>
      </c>
      <c r="G26" s="207">
        <f>SUM(H24:H25)</f>
        <v>0</v>
      </c>
      <c r="H26" s="208"/>
      <c r="I26" s="209">
        <f>SUM(J24:J25)</f>
        <v>0</v>
      </c>
      <c r="J26" s="210"/>
      <c r="K26" s="207">
        <f t="shared" si="7"/>
        <v>0</v>
      </c>
      <c r="L26" s="208"/>
    </row>
    <row r="27" spans="1:18" ht="18.95" customHeight="1" x14ac:dyDescent="0.5">
      <c r="B27" s="15"/>
      <c r="C27" s="15"/>
    </row>
    <row r="28" spans="1:18" ht="18.95" customHeight="1" x14ac:dyDescent="0.5">
      <c r="A28" s="115"/>
      <c r="B28" s="93"/>
      <c r="C28" s="93"/>
    </row>
    <row r="29" spans="1:18" ht="18.95" customHeight="1" x14ac:dyDescent="0.5">
      <c r="A29" s="115"/>
      <c r="B29" s="143" t="s">
        <v>231</v>
      </c>
      <c r="C29" s="93"/>
    </row>
    <row r="30" spans="1:18" ht="18.95" customHeight="1" x14ac:dyDescent="0.5">
      <c r="A30" s="115"/>
      <c r="B30" s="16"/>
      <c r="C30" s="16"/>
    </row>
    <row r="31" spans="1:18" ht="18.95" customHeight="1" x14ac:dyDescent="0.5">
      <c r="A31" s="115"/>
      <c r="B31" s="16"/>
      <c r="C31" s="16"/>
    </row>
    <row r="32" spans="1:18" ht="18.95" customHeight="1" x14ac:dyDescent="0.5">
      <c r="A32" s="115"/>
      <c r="B32" s="16"/>
      <c r="C32" s="16"/>
    </row>
    <row r="33" spans="1:13" ht="18.95" customHeight="1" x14ac:dyDescent="0.5">
      <c r="A33" s="115"/>
      <c r="B33" s="16"/>
      <c r="C33" s="16"/>
    </row>
    <row r="34" spans="1:13" ht="18.95" customHeight="1" x14ac:dyDescent="0.5">
      <c r="A34" s="115"/>
      <c r="B34" s="16"/>
      <c r="C34" s="16"/>
    </row>
    <row r="35" spans="1:13" ht="18.95" customHeight="1" x14ac:dyDescent="0.5">
      <c r="A35" s="115"/>
      <c r="B35" s="93"/>
      <c r="C35" s="93"/>
      <c r="H35" s="115"/>
      <c r="I35" s="115"/>
      <c r="J35" s="94"/>
    </row>
    <row r="36" spans="1:13" ht="18.95" customHeight="1" x14ac:dyDescent="0.5">
      <c r="A36" s="18"/>
      <c r="B36" s="101"/>
      <c r="C36" s="101"/>
      <c r="H36" s="116"/>
      <c r="I36" s="116"/>
      <c r="J36" s="94"/>
    </row>
    <row r="37" spans="1:13" ht="18.95" customHeight="1" x14ac:dyDescent="0.5">
      <c r="A37" s="18"/>
      <c r="B37" s="16"/>
      <c r="C37" s="16"/>
      <c r="H37" s="115"/>
      <c r="I37" s="115"/>
      <c r="J37" s="211"/>
      <c r="K37" s="211"/>
      <c r="L37" s="211"/>
      <c r="M37" s="211"/>
    </row>
    <row r="38" spans="1:13" ht="18.95" customHeight="1" x14ac:dyDescent="0.5">
      <c r="A38" s="18"/>
      <c r="B38" s="16"/>
      <c r="C38" s="16"/>
      <c r="H38" s="17"/>
      <c r="I38" s="17"/>
      <c r="J38" s="14"/>
    </row>
    <row r="39" spans="1:13" ht="18.95" customHeight="1" x14ac:dyDescent="0.5">
      <c r="A39" s="18"/>
      <c r="B39" s="16"/>
      <c r="C39" s="16"/>
      <c r="H39" s="11"/>
      <c r="I39" s="11"/>
      <c r="J39" s="11"/>
    </row>
    <row r="40" spans="1:13" ht="18.95" customHeight="1" x14ac:dyDescent="0.5">
      <c r="A40" s="18"/>
      <c r="B40" s="16"/>
      <c r="C40" s="16"/>
    </row>
    <row r="41" spans="1:13" ht="18.95" customHeight="1" x14ac:dyDescent="0.5">
      <c r="A41" s="18"/>
      <c r="B41" s="16"/>
      <c r="C41" s="16"/>
    </row>
    <row r="42" spans="1:13" ht="18.95" customHeight="1" x14ac:dyDescent="0.5">
      <c r="A42" s="18"/>
      <c r="B42" s="93"/>
      <c r="C42" s="93"/>
    </row>
    <row r="43" spans="1:13" ht="18.95" customHeight="1" x14ac:dyDescent="0.5">
      <c r="A43" s="18"/>
      <c r="B43" s="101"/>
      <c r="C43" s="101"/>
    </row>
    <row r="44" spans="1:13" ht="18.95" customHeight="1" x14ac:dyDescent="0.5">
      <c r="A44" s="18"/>
      <c r="B44" s="16"/>
      <c r="C44" s="16"/>
    </row>
    <row r="45" spans="1:13" ht="18.95" customHeight="1" x14ac:dyDescent="0.5">
      <c r="A45" s="18"/>
      <c r="B45" s="16"/>
      <c r="C45" s="16"/>
    </row>
    <row r="46" spans="1:13" ht="18.95" customHeight="1" x14ac:dyDescent="0.5">
      <c r="A46" s="18"/>
      <c r="B46" s="16"/>
      <c r="C46" s="16"/>
    </row>
    <row r="47" spans="1:13" ht="18.95" customHeight="1" x14ac:dyDescent="0.5">
      <c r="A47" s="18"/>
      <c r="B47" s="16"/>
      <c r="C47" s="16"/>
    </row>
    <row r="48" spans="1:13" ht="18.95" customHeight="1" x14ac:dyDescent="0.5">
      <c r="A48" s="18"/>
      <c r="B48" s="16"/>
      <c r="C48" s="16"/>
    </row>
    <row r="49" spans="1:3" ht="18.95" customHeight="1" x14ac:dyDescent="0.5">
      <c r="A49" s="18"/>
      <c r="B49" s="16"/>
      <c r="C49" s="16"/>
    </row>
    <row r="50" spans="1:3" ht="18.95" customHeight="1" x14ac:dyDescent="0.5">
      <c r="A50" s="18"/>
      <c r="B50" s="16"/>
      <c r="C50" s="16"/>
    </row>
    <row r="51" spans="1:3" ht="18.95" customHeight="1" x14ac:dyDescent="0.5">
      <c r="A51" s="18"/>
      <c r="B51" s="16"/>
      <c r="C51" s="16"/>
    </row>
    <row r="52" spans="1:3" ht="18.95" customHeight="1" x14ac:dyDescent="0.5">
      <c r="A52" s="18"/>
      <c r="B52" s="16"/>
      <c r="C52" s="16"/>
    </row>
    <row r="53" spans="1:3" ht="18.95" customHeight="1" x14ac:dyDescent="0.5">
      <c r="A53" s="18"/>
      <c r="B53" s="16"/>
      <c r="C53" s="16"/>
    </row>
    <row r="54" spans="1:3" ht="18.95" customHeight="1" x14ac:dyDescent="0.5">
      <c r="A54" s="18"/>
      <c r="B54" s="16"/>
      <c r="C54" s="16"/>
    </row>
    <row r="55" spans="1:3" ht="18.95" customHeight="1" x14ac:dyDescent="0.5">
      <c r="A55" s="18"/>
      <c r="B55" s="16"/>
      <c r="C55" s="16"/>
    </row>
    <row r="56" spans="1:3" ht="18.95" customHeight="1" x14ac:dyDescent="0.5">
      <c r="A56" s="18"/>
      <c r="B56" s="16"/>
      <c r="C56" s="16"/>
    </row>
    <row r="57" spans="1:3" ht="18.95" customHeight="1" x14ac:dyDescent="0.5">
      <c r="A57" s="18"/>
      <c r="B57" s="16"/>
      <c r="C57" s="16"/>
    </row>
    <row r="58" spans="1:3" ht="18.95" customHeight="1" x14ac:dyDescent="0.5">
      <c r="A58" s="18"/>
      <c r="B58" s="93"/>
      <c r="C58" s="93"/>
    </row>
    <row r="59" spans="1:3" ht="18.95" customHeight="1" x14ac:dyDescent="0.5">
      <c r="A59" s="18"/>
      <c r="B59" s="102"/>
      <c r="C59" s="102"/>
    </row>
    <row r="60" spans="1:3" ht="18.95" customHeight="1" x14ac:dyDescent="0.5">
      <c r="A60" s="18"/>
      <c r="B60" s="114"/>
      <c r="C60" s="102"/>
    </row>
    <row r="61" spans="1:3" ht="18.95" customHeight="1" x14ac:dyDescent="0.5">
      <c r="A61" s="18"/>
      <c r="B61" s="14"/>
      <c r="C61" s="14"/>
    </row>
    <row r="62" spans="1:3" ht="18.95" customHeight="1" x14ac:dyDescent="0.5">
      <c r="A62" s="18"/>
      <c r="B62" s="14"/>
      <c r="C62" s="14"/>
    </row>
    <row r="63" spans="1:3" ht="18.95" customHeight="1" x14ac:dyDescent="0.5">
      <c r="A63" s="18"/>
      <c r="B63" s="14"/>
      <c r="C63" s="14"/>
    </row>
    <row r="64" spans="1:3" ht="18.95" customHeight="1" x14ac:dyDescent="0.5">
      <c r="A64" s="18"/>
      <c r="B64" s="14"/>
      <c r="C64" s="14"/>
    </row>
    <row r="65" spans="1:5" ht="18.95" customHeight="1" x14ac:dyDescent="0.5">
      <c r="A65" s="18"/>
      <c r="B65" s="14"/>
      <c r="C65" s="14"/>
    </row>
    <row r="66" spans="1:5" ht="18.95" customHeight="1" x14ac:dyDescent="0.5">
      <c r="A66" s="18"/>
      <c r="B66" s="14"/>
      <c r="C66" s="14"/>
    </row>
    <row r="67" spans="1:5" ht="18.95" customHeight="1" x14ac:dyDescent="0.5">
      <c r="A67" s="18"/>
      <c r="B67" s="14"/>
      <c r="C67" s="14"/>
    </row>
    <row r="68" spans="1:5" ht="18.95" customHeight="1" x14ac:dyDescent="0.5">
      <c r="A68" s="18"/>
      <c r="B68" s="14"/>
      <c r="C68" s="14"/>
    </row>
    <row r="69" spans="1:5" ht="18.95" customHeight="1" x14ac:dyDescent="0.5">
      <c r="A69" s="18"/>
      <c r="B69" s="16"/>
      <c r="C69" s="16"/>
    </row>
    <row r="70" spans="1:5" ht="18.95" customHeight="1" x14ac:dyDescent="0.5">
      <c r="A70" s="18"/>
      <c r="B70" s="93"/>
      <c r="C70" s="93"/>
    </row>
    <row r="71" spans="1:5" ht="18.95" customHeight="1" x14ac:dyDescent="0.5">
      <c r="A71" s="18"/>
      <c r="B71" s="94"/>
      <c r="C71" s="94"/>
    </row>
    <row r="72" spans="1:5" ht="18.95" customHeight="1" x14ac:dyDescent="0.5">
      <c r="A72" s="18"/>
      <c r="B72" s="105"/>
      <c r="C72" s="105"/>
    </row>
    <row r="73" spans="1:5" ht="18.95" customHeight="1" x14ac:dyDescent="0.5">
      <c r="A73" s="17"/>
      <c r="B73" s="14"/>
      <c r="C73" s="14"/>
      <c r="D73" s="14"/>
      <c r="E73" s="14"/>
    </row>
    <row r="74" spans="1:5" x14ac:dyDescent="0.5">
      <c r="A74" s="12"/>
    </row>
    <row r="75" spans="1:5" x14ac:dyDescent="0.5">
      <c r="A75" s="12"/>
    </row>
    <row r="76" spans="1:5" x14ac:dyDescent="0.5">
      <c r="A76" s="12"/>
    </row>
    <row r="77" spans="1:5" x14ac:dyDescent="0.5">
      <c r="A77" s="12"/>
    </row>
    <row r="78" spans="1:5" x14ac:dyDescent="0.5">
      <c r="A78" s="12"/>
    </row>
    <row r="79" spans="1:5" x14ac:dyDescent="0.5">
      <c r="A79" s="12"/>
    </row>
    <row r="80" spans="1:5" x14ac:dyDescent="0.5">
      <c r="A80" s="12"/>
    </row>
    <row r="81" spans="1:3" x14ac:dyDescent="0.5">
      <c r="A81" s="12"/>
    </row>
    <row r="82" spans="1:3" x14ac:dyDescent="0.5">
      <c r="A82" s="12"/>
    </row>
    <row r="83" spans="1:3" x14ac:dyDescent="0.5">
      <c r="A83" s="12"/>
    </row>
    <row r="84" spans="1:3" x14ac:dyDescent="0.5">
      <c r="A84" s="17"/>
      <c r="B84" s="14"/>
      <c r="C84" s="14"/>
    </row>
    <row r="85" spans="1:3" x14ac:dyDescent="0.5">
      <c r="A85" s="17"/>
      <c r="B85" s="14"/>
      <c r="C85" s="14"/>
    </row>
    <row r="86" spans="1:3" x14ac:dyDescent="0.5">
      <c r="A86" s="17"/>
    </row>
  </sheetData>
  <mergeCells count="41">
    <mergeCell ref="A1:R1"/>
    <mergeCell ref="A2:R2"/>
    <mergeCell ref="B4:F4"/>
    <mergeCell ref="G4:J4"/>
    <mergeCell ref="A4:A6"/>
    <mergeCell ref="B5:B6"/>
    <mergeCell ref="C5:C6"/>
    <mergeCell ref="D5:D6"/>
    <mergeCell ref="E5:E6"/>
    <mergeCell ref="F5:F6"/>
    <mergeCell ref="G5:H5"/>
    <mergeCell ref="I5:J5"/>
    <mergeCell ref="K4:M4"/>
    <mergeCell ref="N4:Q4"/>
    <mergeCell ref="R4:R6"/>
    <mergeCell ref="Q5:Q6"/>
    <mergeCell ref="J37:M37"/>
    <mergeCell ref="A19:B19"/>
    <mergeCell ref="C22:C23"/>
    <mergeCell ref="D22:E22"/>
    <mergeCell ref="F22:H22"/>
    <mergeCell ref="G23:H23"/>
    <mergeCell ref="G24:H24"/>
    <mergeCell ref="G25:H25"/>
    <mergeCell ref="G26:H26"/>
    <mergeCell ref="I22:L22"/>
    <mergeCell ref="C21:L21"/>
    <mergeCell ref="I23:J23"/>
    <mergeCell ref="I24:J24"/>
    <mergeCell ref="I25:J25"/>
    <mergeCell ref="P5:P6"/>
    <mergeCell ref="O5:O6"/>
    <mergeCell ref="N5:N6"/>
    <mergeCell ref="M5:M6"/>
    <mergeCell ref="L5:L6"/>
    <mergeCell ref="K5:K6"/>
    <mergeCell ref="I26:J26"/>
    <mergeCell ref="K23:L23"/>
    <mergeCell ref="K24:L24"/>
    <mergeCell ref="K25:L25"/>
    <mergeCell ref="K26:L26"/>
  </mergeCells>
  <printOptions horizontalCentered="1"/>
  <pageMargins left="0.196850393700787" right="0" top="0.59055118110236204" bottom="0.196850393700787" header="0.31496062992126" footer="0.31496062992126"/>
  <pageSetup paperSize="9" scale="55" fitToHeight="0" orientation="landscape" horizontalDpi="4294967293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54"/>
  <sheetViews>
    <sheetView tabSelected="1" zoomScale="80" zoomScaleNormal="80" workbookViewId="0">
      <pane ySplit="8" topLeftCell="A9" activePane="bottomLeft" state="frozen"/>
      <selection pane="bottomLeft" activeCell="N20" sqref="N20"/>
    </sheetView>
  </sheetViews>
  <sheetFormatPr defaultColWidth="9" defaultRowHeight="21.75" x14ac:dyDescent="0.5"/>
  <cols>
    <col min="1" max="1" width="5.625" style="11" customWidth="1"/>
    <col min="2" max="2" width="25.625" style="91" customWidth="1"/>
    <col min="3" max="3" width="11.625" style="11" customWidth="1"/>
    <col min="4" max="4" width="22" style="11" customWidth="1"/>
    <col min="5" max="5" width="12.625" style="11" customWidth="1"/>
    <col min="6" max="8" width="11.375" style="11" customWidth="1"/>
    <col min="9" max="12" width="8.625" style="11" customWidth="1"/>
    <col min="13" max="13" width="12.375" style="11" customWidth="1"/>
    <col min="14" max="14" width="11.375" style="11" customWidth="1"/>
    <col min="15" max="15" width="14.5" style="11" customWidth="1"/>
    <col min="16" max="19" width="12.125" style="11" customWidth="1"/>
    <col min="20" max="20" width="33.625" style="11" customWidth="1"/>
    <col min="21" max="16384" width="9" style="11"/>
  </cols>
  <sheetData>
    <row r="1" spans="1:20" ht="27.75" x14ac:dyDescent="0.5">
      <c r="A1" s="185" t="s">
        <v>230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27.75" x14ac:dyDescent="0.5">
      <c r="A2" s="222" t="s">
        <v>210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27" customHeight="1" x14ac:dyDescent="0.5">
      <c r="A3" s="185" t="s">
        <v>176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</row>
    <row r="4" spans="1:20" ht="14.25" customHeight="1" x14ac:dyDescent="0.5">
      <c r="A4" s="23"/>
      <c r="B4" s="70"/>
      <c r="C4" s="23"/>
      <c r="D4" s="23"/>
      <c r="E4" s="23"/>
      <c r="F4" s="23"/>
      <c r="G4" s="23"/>
      <c r="O4" s="140"/>
      <c r="T4" s="140" t="s">
        <v>211</v>
      </c>
    </row>
    <row r="5" spans="1:20" x14ac:dyDescent="0.5">
      <c r="A5" s="223" t="s">
        <v>0</v>
      </c>
      <c r="B5" s="221" t="s">
        <v>184</v>
      </c>
      <c r="C5" s="221"/>
      <c r="D5" s="220" t="s">
        <v>215</v>
      </c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1:20" ht="18.75" customHeight="1" x14ac:dyDescent="0.5">
      <c r="A6" s="223"/>
      <c r="B6" s="224" t="s">
        <v>214</v>
      </c>
      <c r="C6" s="224" t="s">
        <v>202</v>
      </c>
      <c r="D6" s="193" t="s">
        <v>178</v>
      </c>
      <c r="E6" s="193" t="s">
        <v>193</v>
      </c>
      <c r="F6" s="195" t="s">
        <v>179</v>
      </c>
      <c r="G6" s="195" t="s">
        <v>180</v>
      </c>
      <c r="H6" s="195" t="s">
        <v>181</v>
      </c>
      <c r="I6" s="188" t="s">
        <v>182</v>
      </c>
      <c r="J6" s="188"/>
      <c r="K6" s="188"/>
      <c r="L6" s="188"/>
      <c r="M6" s="189" t="s">
        <v>223</v>
      </c>
      <c r="N6" s="189"/>
      <c r="O6" s="189"/>
      <c r="P6" s="190" t="s">
        <v>234</v>
      </c>
      <c r="Q6" s="190"/>
      <c r="R6" s="190"/>
      <c r="S6" s="190"/>
      <c r="T6" s="191" t="s">
        <v>228</v>
      </c>
    </row>
    <row r="7" spans="1:20" ht="79.5" customHeight="1" x14ac:dyDescent="0.5">
      <c r="A7" s="223"/>
      <c r="B7" s="224"/>
      <c r="C7" s="224"/>
      <c r="D7" s="193"/>
      <c r="E7" s="193"/>
      <c r="F7" s="195"/>
      <c r="G7" s="195"/>
      <c r="H7" s="195"/>
      <c r="I7" s="196" t="s">
        <v>225</v>
      </c>
      <c r="J7" s="196"/>
      <c r="K7" s="197" t="s">
        <v>226</v>
      </c>
      <c r="L7" s="197"/>
      <c r="M7" s="206" t="s">
        <v>183</v>
      </c>
      <c r="N7" s="206" t="s">
        <v>227</v>
      </c>
      <c r="O7" s="206" t="s">
        <v>241</v>
      </c>
      <c r="P7" s="194" t="s">
        <v>235</v>
      </c>
      <c r="Q7" s="194" t="s">
        <v>236</v>
      </c>
      <c r="R7" s="194" t="s">
        <v>238</v>
      </c>
      <c r="S7" s="194" t="s">
        <v>237</v>
      </c>
      <c r="T7" s="191"/>
    </row>
    <row r="8" spans="1:20" ht="47.25" customHeight="1" x14ac:dyDescent="0.5">
      <c r="A8" s="223"/>
      <c r="B8" s="224"/>
      <c r="C8" s="224"/>
      <c r="D8" s="193"/>
      <c r="E8" s="193"/>
      <c r="F8" s="195"/>
      <c r="G8" s="195"/>
      <c r="H8" s="195"/>
      <c r="I8" s="95" t="s">
        <v>220</v>
      </c>
      <c r="J8" s="95" t="s">
        <v>221</v>
      </c>
      <c r="K8" s="95" t="s">
        <v>222</v>
      </c>
      <c r="L8" s="95" t="s">
        <v>221</v>
      </c>
      <c r="M8" s="206"/>
      <c r="N8" s="206"/>
      <c r="O8" s="206"/>
      <c r="P8" s="194"/>
      <c r="Q8" s="194"/>
      <c r="R8" s="194"/>
      <c r="S8" s="194"/>
      <c r="T8" s="191"/>
    </row>
    <row r="9" spans="1:20" ht="18.95" customHeight="1" x14ac:dyDescent="0.5">
      <c r="A9" s="4">
        <v>1</v>
      </c>
      <c r="B9" s="71" t="s">
        <v>29</v>
      </c>
      <c r="C9" s="72">
        <f>SUM(C10:C12)</f>
        <v>10000000</v>
      </c>
      <c r="D9" s="5" t="s">
        <v>212</v>
      </c>
      <c r="E9" s="5"/>
      <c r="F9" s="123">
        <f>SUM(F10)</f>
        <v>0</v>
      </c>
      <c r="G9" s="123">
        <f>SUM(G10)</f>
        <v>0</v>
      </c>
      <c r="H9" s="123">
        <f>SUM(H10:H11)</f>
        <v>0</v>
      </c>
      <c r="I9" s="169"/>
      <c r="J9" s="169"/>
      <c r="K9" s="169"/>
      <c r="L9" s="169"/>
      <c r="M9" s="172"/>
      <c r="N9" s="169"/>
      <c r="O9" s="169"/>
      <c r="P9" s="156">
        <v>0</v>
      </c>
      <c r="Q9" s="156">
        <v>0</v>
      </c>
      <c r="R9" s="156">
        <v>0</v>
      </c>
      <c r="S9" s="156">
        <v>0</v>
      </c>
      <c r="T9" s="155"/>
    </row>
    <row r="10" spans="1:20" s="139" customFormat="1" ht="23.25" customHeight="1" x14ac:dyDescent="0.5">
      <c r="A10" s="73"/>
      <c r="B10" s="76" t="s">
        <v>186</v>
      </c>
      <c r="C10" s="75">
        <v>1000000</v>
      </c>
      <c r="D10" s="74" t="s">
        <v>13</v>
      </c>
      <c r="E10" s="74"/>
      <c r="F10" s="124"/>
      <c r="G10" s="124"/>
      <c r="H10" s="124"/>
      <c r="I10" s="77"/>
      <c r="J10" s="77"/>
      <c r="K10" s="77"/>
      <c r="L10" s="77"/>
      <c r="M10" s="173"/>
      <c r="N10" s="77"/>
      <c r="O10" s="77"/>
      <c r="P10" s="157"/>
      <c r="Q10" s="157"/>
      <c r="R10" s="157"/>
      <c r="S10" s="157"/>
      <c r="T10" s="133"/>
    </row>
    <row r="11" spans="1:20" ht="18.95" customHeight="1" x14ac:dyDescent="0.5">
      <c r="A11" s="77"/>
      <c r="B11" s="81" t="s">
        <v>187</v>
      </c>
      <c r="C11" s="80">
        <v>5000000</v>
      </c>
      <c r="D11" s="78"/>
      <c r="E11" s="78"/>
      <c r="F11" s="79"/>
      <c r="G11" s="79"/>
      <c r="H11" s="79"/>
      <c r="I11" s="77"/>
      <c r="J11" s="77"/>
      <c r="K11" s="77"/>
      <c r="L11" s="77"/>
      <c r="M11" s="173"/>
      <c r="N11" s="77"/>
      <c r="O11" s="77"/>
      <c r="P11" s="158"/>
      <c r="Q11" s="158"/>
      <c r="R11" s="158"/>
      <c r="S11" s="158"/>
      <c r="T11" s="128"/>
    </row>
    <row r="12" spans="1:20" ht="18.95" customHeight="1" x14ac:dyDescent="0.5">
      <c r="A12" s="82"/>
      <c r="B12" s="86" t="s">
        <v>188</v>
      </c>
      <c r="C12" s="85">
        <v>4000000</v>
      </c>
      <c r="D12" s="83"/>
      <c r="E12" s="83"/>
      <c r="F12" s="84"/>
      <c r="G12" s="84"/>
      <c r="H12" s="84"/>
      <c r="I12" s="77"/>
      <c r="J12" s="77"/>
      <c r="K12" s="77"/>
      <c r="L12" s="77"/>
      <c r="M12" s="173"/>
      <c r="N12" s="77"/>
      <c r="O12" s="77"/>
      <c r="P12" s="158"/>
      <c r="Q12" s="158"/>
      <c r="R12" s="158"/>
      <c r="S12" s="158"/>
      <c r="T12" s="128"/>
    </row>
    <row r="13" spans="1:20" ht="18.95" customHeight="1" x14ac:dyDescent="0.5">
      <c r="A13" s="6">
        <v>2</v>
      </c>
      <c r="B13" s="88" t="s">
        <v>29</v>
      </c>
      <c r="C13" s="87">
        <f>SUM(C14)</f>
        <v>2500000</v>
      </c>
      <c r="D13" s="7" t="s">
        <v>213</v>
      </c>
      <c r="E13" s="7"/>
      <c r="F13" s="125">
        <f>SUM(F14)</f>
        <v>0</v>
      </c>
      <c r="G13" s="125">
        <f t="shared" ref="G13:H13" si="0">SUM(G14)</f>
        <v>0</v>
      </c>
      <c r="H13" s="125">
        <f t="shared" si="0"/>
        <v>0</v>
      </c>
      <c r="I13" s="170"/>
      <c r="J13" s="170"/>
      <c r="K13" s="170"/>
      <c r="L13" s="170"/>
      <c r="M13" s="174"/>
      <c r="N13" s="170"/>
      <c r="O13" s="170"/>
      <c r="P13" s="159">
        <v>0</v>
      </c>
      <c r="Q13" s="159">
        <v>0</v>
      </c>
      <c r="R13" s="159">
        <v>0</v>
      </c>
      <c r="S13" s="159">
        <v>0</v>
      </c>
      <c r="T13" s="129"/>
    </row>
    <row r="14" spans="1:20" ht="18.95" customHeight="1" x14ac:dyDescent="0.5">
      <c r="A14" s="1"/>
      <c r="B14" s="90" t="s">
        <v>189</v>
      </c>
      <c r="C14" s="89">
        <v>2500000</v>
      </c>
      <c r="D14" s="2" t="s">
        <v>19</v>
      </c>
      <c r="E14" s="2"/>
      <c r="F14" s="126"/>
      <c r="G14" s="126"/>
      <c r="H14" s="126"/>
      <c r="I14" s="77"/>
      <c r="J14" s="77"/>
      <c r="K14" s="77"/>
      <c r="L14" s="77"/>
      <c r="M14" s="173"/>
      <c r="N14" s="77"/>
      <c r="O14" s="77"/>
      <c r="P14" s="158"/>
      <c r="Q14" s="158"/>
      <c r="R14" s="158"/>
      <c r="S14" s="158"/>
      <c r="T14" s="128"/>
    </row>
    <row r="15" spans="1:20" ht="18.95" customHeight="1" x14ac:dyDescent="0.5">
      <c r="A15" s="6">
        <v>3</v>
      </c>
      <c r="B15" s="88" t="s">
        <v>29</v>
      </c>
      <c r="C15" s="87">
        <f>SUM(C16:C17)</f>
        <v>900000</v>
      </c>
      <c r="D15" s="7" t="s">
        <v>213</v>
      </c>
      <c r="E15" s="7"/>
      <c r="F15" s="125">
        <f>SUM(F16:F17)</f>
        <v>0</v>
      </c>
      <c r="G15" s="125">
        <f t="shared" ref="G15" si="1">SUM(G16:G17)</f>
        <v>0</v>
      </c>
      <c r="H15" s="125">
        <f>SUM(F15:G15)</f>
        <v>0</v>
      </c>
      <c r="I15" s="170"/>
      <c r="J15" s="170"/>
      <c r="K15" s="170"/>
      <c r="L15" s="170"/>
      <c r="M15" s="174"/>
      <c r="N15" s="170"/>
      <c r="O15" s="170"/>
      <c r="P15" s="159">
        <v>0</v>
      </c>
      <c r="Q15" s="159">
        <v>0</v>
      </c>
      <c r="R15" s="159">
        <v>0</v>
      </c>
      <c r="S15" s="159">
        <v>0</v>
      </c>
      <c r="T15" s="129"/>
    </row>
    <row r="16" spans="1:20" ht="18.95" customHeight="1" x14ac:dyDescent="0.5">
      <c r="A16" s="73"/>
      <c r="B16" s="76" t="s">
        <v>190</v>
      </c>
      <c r="C16" s="75">
        <v>450000</v>
      </c>
      <c r="D16" s="74" t="s">
        <v>22</v>
      </c>
      <c r="E16" s="74"/>
      <c r="F16" s="124"/>
      <c r="G16" s="124"/>
      <c r="H16" s="124"/>
      <c r="I16" s="77"/>
      <c r="J16" s="77"/>
      <c r="K16" s="77"/>
      <c r="L16" s="77"/>
      <c r="M16" s="173"/>
      <c r="N16" s="77"/>
      <c r="O16" s="77"/>
      <c r="P16" s="158"/>
      <c r="Q16" s="158"/>
      <c r="R16" s="158"/>
      <c r="S16" s="158"/>
      <c r="T16" s="128"/>
    </row>
    <row r="17" spans="1:20" s="139" customFormat="1" ht="57" customHeight="1" x14ac:dyDescent="0.5">
      <c r="A17" s="82"/>
      <c r="B17" s="86" t="s">
        <v>191</v>
      </c>
      <c r="C17" s="85">
        <v>450000</v>
      </c>
      <c r="D17" s="83" t="s">
        <v>23</v>
      </c>
      <c r="E17" s="83"/>
      <c r="F17" s="127"/>
      <c r="G17" s="127"/>
      <c r="H17" s="127"/>
      <c r="I17" s="77"/>
      <c r="J17" s="77"/>
      <c r="K17" s="77"/>
      <c r="L17" s="77"/>
      <c r="M17" s="173"/>
      <c r="N17" s="77"/>
      <c r="O17" s="77"/>
      <c r="P17" s="158"/>
      <c r="Q17" s="158"/>
      <c r="R17" s="158"/>
      <c r="S17" s="158"/>
      <c r="T17" s="128"/>
    </row>
    <row r="18" spans="1:20" ht="18.95" customHeight="1" x14ac:dyDescent="0.5">
      <c r="A18" s="213" t="s">
        <v>29</v>
      </c>
      <c r="B18" s="214"/>
      <c r="C18" s="214"/>
      <c r="D18" s="215"/>
      <c r="E18" s="130"/>
      <c r="F18" s="131">
        <f>SUM(F9+F13+F15)</f>
        <v>0</v>
      </c>
      <c r="G18" s="131">
        <f t="shared" ref="G18:H18" si="2">SUM(G9+G13+G15)</f>
        <v>0</v>
      </c>
      <c r="H18" s="131">
        <f t="shared" si="2"/>
        <v>0</v>
      </c>
      <c r="I18" s="171"/>
      <c r="J18" s="171"/>
      <c r="K18" s="171"/>
      <c r="L18" s="171"/>
      <c r="M18" s="175"/>
      <c r="N18" s="171"/>
      <c r="O18" s="171"/>
      <c r="P18" s="160">
        <f>SUM(P9+P13+P15)</f>
        <v>0</v>
      </c>
      <c r="Q18" s="160">
        <f t="shared" ref="Q18:S18" si="3">SUM(Q9+Q13+Q15)</f>
        <v>0</v>
      </c>
      <c r="R18" s="160">
        <f t="shared" si="3"/>
        <v>0</v>
      </c>
      <c r="S18" s="160">
        <f t="shared" si="3"/>
        <v>0</v>
      </c>
      <c r="T18" s="132"/>
    </row>
    <row r="19" spans="1:20" ht="22.5" customHeight="1" x14ac:dyDescent="0.3">
      <c r="B19" s="15"/>
      <c r="D19" s="15"/>
      <c r="E19" s="15"/>
    </row>
    <row r="20" spans="1:20" ht="22.5" customHeight="1" x14ac:dyDescent="0.5">
      <c r="B20" s="15"/>
      <c r="D20" s="199" t="s">
        <v>207</v>
      </c>
      <c r="E20" s="199"/>
      <c r="F20" s="199"/>
      <c r="G20" s="199"/>
      <c r="H20" s="199"/>
      <c r="I20" s="199"/>
      <c r="J20" s="199"/>
      <c r="K20" s="199"/>
      <c r="L20" s="199"/>
    </row>
    <row r="21" spans="1:20" ht="22.5" customHeight="1" x14ac:dyDescent="0.5">
      <c r="B21" s="15"/>
      <c r="D21" s="216" t="s">
        <v>200</v>
      </c>
      <c r="E21" s="217" t="s">
        <v>209</v>
      </c>
      <c r="F21" s="218"/>
      <c r="G21" s="217" t="s">
        <v>203</v>
      </c>
      <c r="H21" s="218"/>
      <c r="I21" s="205" t="s">
        <v>204</v>
      </c>
      <c r="J21" s="205"/>
      <c r="K21" s="205"/>
      <c r="L21" s="205"/>
    </row>
    <row r="22" spans="1:20" ht="22.5" customHeight="1" x14ac:dyDescent="0.5">
      <c r="B22" s="15"/>
      <c r="D22" s="201"/>
      <c r="E22" s="111" t="s">
        <v>201</v>
      </c>
      <c r="F22" s="111" t="s">
        <v>202</v>
      </c>
      <c r="G22" s="111" t="s">
        <v>201</v>
      </c>
      <c r="H22" s="111" t="s">
        <v>202</v>
      </c>
      <c r="I22" s="205" t="s">
        <v>201</v>
      </c>
      <c r="J22" s="205"/>
      <c r="K22" s="205" t="s">
        <v>202</v>
      </c>
      <c r="L22" s="205"/>
    </row>
    <row r="23" spans="1:20" ht="22.5" customHeight="1" x14ac:dyDescent="0.5">
      <c r="B23" s="15"/>
      <c r="D23" s="109" t="s">
        <v>206</v>
      </c>
      <c r="E23" s="113"/>
      <c r="F23" s="112"/>
      <c r="G23" s="113"/>
      <c r="H23" s="112"/>
      <c r="I23" s="219"/>
      <c r="J23" s="219"/>
      <c r="K23" s="212"/>
      <c r="L23" s="212"/>
    </row>
    <row r="24" spans="1:20" ht="22.5" customHeight="1" x14ac:dyDescent="0.5">
      <c r="B24" s="15"/>
      <c r="D24" s="109" t="s">
        <v>205</v>
      </c>
      <c r="E24" s="113"/>
      <c r="F24" s="112"/>
      <c r="G24" s="113"/>
      <c r="H24" s="112"/>
      <c r="I24" s="219"/>
      <c r="J24" s="219"/>
      <c r="K24" s="212"/>
      <c r="L24" s="212"/>
    </row>
    <row r="25" spans="1:20" ht="22.5" customHeight="1" x14ac:dyDescent="0.5">
      <c r="B25" s="15"/>
      <c r="D25" s="110" t="s">
        <v>29</v>
      </c>
      <c r="E25" s="113">
        <f>SUM(E23:E24)</f>
        <v>0</v>
      </c>
      <c r="F25" s="112">
        <f t="shared" ref="F25:I25" si="4">SUM(F23:F24)</f>
        <v>0</v>
      </c>
      <c r="G25" s="113">
        <f t="shared" si="4"/>
        <v>0</v>
      </c>
      <c r="H25" s="112">
        <f t="shared" si="4"/>
        <v>0</v>
      </c>
      <c r="I25" s="219">
        <f t="shared" si="4"/>
        <v>0</v>
      </c>
      <c r="J25" s="219"/>
      <c r="K25" s="212">
        <f t="shared" ref="K25" si="5">SUM(K23:K24)</f>
        <v>0</v>
      </c>
      <c r="L25" s="212"/>
    </row>
    <row r="26" spans="1:20" ht="22.5" customHeight="1" x14ac:dyDescent="0.3">
      <c r="B26" s="15"/>
      <c r="D26" s="15"/>
      <c r="E26" s="15"/>
    </row>
    <row r="27" spans="1:20" ht="21.75" customHeight="1" x14ac:dyDescent="0.5">
      <c r="A27" s="115"/>
      <c r="B27" s="143" t="s">
        <v>231</v>
      </c>
      <c r="D27" s="16"/>
      <c r="E27" s="16"/>
    </row>
    <row r="28" spans="1:20" ht="18.75" x14ac:dyDescent="0.3">
      <c r="A28" s="115"/>
      <c r="B28" s="93"/>
    </row>
    <row r="29" spans="1:20" ht="18.75" x14ac:dyDescent="0.3">
      <c r="A29" s="115"/>
      <c r="B29" s="16"/>
    </row>
    <row r="30" spans="1:20" ht="18.75" x14ac:dyDescent="0.3">
      <c r="A30" s="115"/>
      <c r="B30" s="16"/>
    </row>
    <row r="31" spans="1:20" ht="18.75" x14ac:dyDescent="0.3">
      <c r="A31" s="115"/>
      <c r="B31" s="16"/>
    </row>
    <row r="32" spans="1:20" ht="18.75" x14ac:dyDescent="0.3">
      <c r="A32" s="115"/>
      <c r="B32" s="16"/>
      <c r="D32" s="92"/>
      <c r="E32" s="92"/>
    </row>
    <row r="33" spans="1:13" ht="18.75" x14ac:dyDescent="0.3">
      <c r="A33" s="115"/>
      <c r="B33" s="16"/>
      <c r="D33" s="92"/>
      <c r="E33" s="92"/>
    </row>
    <row r="34" spans="1:13" ht="18.75" x14ac:dyDescent="0.3">
      <c r="A34" s="115"/>
      <c r="B34" s="93"/>
      <c r="I34" s="115"/>
      <c r="J34" s="94"/>
    </row>
    <row r="35" spans="1:13" ht="18.75" x14ac:dyDescent="0.3">
      <c r="A35" s="115"/>
      <c r="B35" s="101"/>
      <c r="I35" s="116"/>
      <c r="J35" s="94"/>
    </row>
    <row r="36" spans="1:13" x14ac:dyDescent="0.5">
      <c r="A36" s="18"/>
      <c r="B36" s="16"/>
      <c r="D36" s="14"/>
      <c r="E36" s="14"/>
      <c r="I36" s="115"/>
      <c r="J36" s="211"/>
      <c r="K36" s="211"/>
      <c r="L36" s="211"/>
      <c r="M36" s="211"/>
    </row>
    <row r="37" spans="1:13" x14ac:dyDescent="0.5">
      <c r="A37" s="18"/>
      <c r="B37" s="16"/>
      <c r="D37" s="14"/>
      <c r="E37" s="14"/>
      <c r="I37" s="17"/>
      <c r="J37" s="14"/>
    </row>
    <row r="38" spans="1:13" x14ac:dyDescent="0.5">
      <c r="A38" s="18"/>
      <c r="B38" s="16"/>
    </row>
    <row r="39" spans="1:13" x14ac:dyDescent="0.5">
      <c r="A39" s="18"/>
      <c r="B39" s="16"/>
    </row>
    <row r="40" spans="1:13" x14ac:dyDescent="0.5">
      <c r="A40" s="18"/>
      <c r="B40" s="16"/>
      <c r="D40" s="14"/>
      <c r="E40" s="14"/>
    </row>
    <row r="41" spans="1:13" x14ac:dyDescent="0.5">
      <c r="A41" s="18"/>
      <c r="B41" s="93"/>
    </row>
    <row r="42" spans="1:13" x14ac:dyDescent="0.5">
      <c r="A42" s="18"/>
      <c r="B42" s="101"/>
    </row>
    <row r="43" spans="1:13" ht="18.75" customHeight="1" x14ac:dyDescent="0.5">
      <c r="A43" s="18"/>
      <c r="B43" s="16"/>
    </row>
    <row r="44" spans="1:13" x14ac:dyDescent="0.5">
      <c r="A44" s="18"/>
      <c r="B44" s="16"/>
    </row>
    <row r="45" spans="1:13" x14ac:dyDescent="0.5">
      <c r="A45" s="18"/>
      <c r="B45" s="16"/>
    </row>
    <row r="46" spans="1:13" x14ac:dyDescent="0.5">
      <c r="A46" s="18"/>
      <c r="B46" s="16"/>
    </row>
    <row r="47" spans="1:13" x14ac:dyDescent="0.5">
      <c r="A47" s="18"/>
      <c r="B47" s="16"/>
    </row>
    <row r="48" spans="1:13" x14ac:dyDescent="0.5">
      <c r="A48" s="18"/>
      <c r="B48" s="16"/>
    </row>
    <row r="49" spans="1:2" x14ac:dyDescent="0.5">
      <c r="A49" s="18"/>
      <c r="B49" s="16"/>
    </row>
    <row r="50" spans="1:2" x14ac:dyDescent="0.5">
      <c r="A50" s="18"/>
      <c r="B50" s="16"/>
    </row>
    <row r="51" spans="1:2" x14ac:dyDescent="0.5">
      <c r="A51" s="18"/>
      <c r="B51" s="16"/>
    </row>
    <row r="53" spans="1:2" x14ac:dyDescent="0.5">
      <c r="A53" s="14"/>
      <c r="B53" s="96"/>
    </row>
    <row r="54" spans="1:2" x14ac:dyDescent="0.5">
      <c r="A54" s="14"/>
      <c r="B54" s="96"/>
    </row>
  </sheetData>
  <mergeCells count="41">
    <mergeCell ref="A1:T1"/>
    <mergeCell ref="A2:T2"/>
    <mergeCell ref="A3:T3"/>
    <mergeCell ref="A5:A8"/>
    <mergeCell ref="B6:B8"/>
    <mergeCell ref="C6:C8"/>
    <mergeCell ref="D6:D8"/>
    <mergeCell ref="E6:E8"/>
    <mergeCell ref="I6:L6"/>
    <mergeCell ref="M6:O6"/>
    <mergeCell ref="P6:S6"/>
    <mergeCell ref="T6:T8"/>
    <mergeCell ref="P7:P8"/>
    <mergeCell ref="Q7:Q8"/>
    <mergeCell ref="R7:R8"/>
    <mergeCell ref="S7:S8"/>
    <mergeCell ref="B5:C5"/>
    <mergeCell ref="I7:J7"/>
    <mergeCell ref="K7:L7"/>
    <mergeCell ref="M7:M8"/>
    <mergeCell ref="N7:N8"/>
    <mergeCell ref="O7:O8"/>
    <mergeCell ref="F6:F8"/>
    <mergeCell ref="G6:G8"/>
    <mergeCell ref="H6:H8"/>
    <mergeCell ref="D5:T5"/>
    <mergeCell ref="K23:L23"/>
    <mergeCell ref="K24:L24"/>
    <mergeCell ref="K25:L25"/>
    <mergeCell ref="J36:M36"/>
    <mergeCell ref="A18:D18"/>
    <mergeCell ref="D21:D22"/>
    <mergeCell ref="E21:F21"/>
    <mergeCell ref="G21:H21"/>
    <mergeCell ref="I21:L21"/>
    <mergeCell ref="D20:L20"/>
    <mergeCell ref="I22:J22"/>
    <mergeCell ref="K22:L22"/>
    <mergeCell ref="I23:J23"/>
    <mergeCell ref="I24:J24"/>
    <mergeCell ref="I25:J25"/>
  </mergeCells>
  <printOptions horizontalCentered="1"/>
  <pageMargins left="0.19685039370078741" right="3.937007874015748E-2" top="0.59055118110236227" bottom="0.19685039370078741" header="0.31496062992125984" footer="0.31496062992125984"/>
  <pageSetup paperSize="9" scale="49" orientation="landscape" horizontalDpi="4294967293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72"/>
  <sheetViews>
    <sheetView zoomScale="80" zoomScaleNormal="80" zoomScaleSheetLayoutView="70" workbookViewId="0">
      <pane ySplit="8" topLeftCell="A9" activePane="bottomLeft" state="frozen"/>
      <selection pane="bottomLeft" activeCell="N21" sqref="N21"/>
    </sheetView>
  </sheetViews>
  <sheetFormatPr defaultColWidth="9" defaultRowHeight="21.75" x14ac:dyDescent="0.5"/>
  <cols>
    <col min="1" max="1" width="5.625" style="11" customWidth="1"/>
    <col min="2" max="2" width="25.625" style="91" customWidth="1"/>
    <col min="3" max="3" width="11.625" style="11" customWidth="1"/>
    <col min="4" max="4" width="22" style="11" customWidth="1"/>
    <col min="5" max="5" width="12.625" style="11" customWidth="1"/>
    <col min="6" max="6" width="11.375" style="11" customWidth="1"/>
    <col min="7" max="7" width="12" style="11" customWidth="1"/>
    <col min="8" max="8" width="12.5" style="11" customWidth="1"/>
    <col min="9" max="12" width="8.625" style="11" customWidth="1"/>
    <col min="13" max="13" width="12.375" style="11" customWidth="1"/>
    <col min="14" max="14" width="11.375" style="11" customWidth="1"/>
    <col min="15" max="15" width="14.5" style="11" customWidth="1"/>
    <col min="16" max="19" width="12.125" style="11" customWidth="1"/>
    <col min="20" max="20" width="33.625" style="11" customWidth="1"/>
    <col min="21" max="16384" width="9" style="11"/>
  </cols>
  <sheetData>
    <row r="1" spans="1:20" ht="27.75" x14ac:dyDescent="0.5">
      <c r="A1" s="185" t="s">
        <v>230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27.75" x14ac:dyDescent="0.5">
      <c r="A2" s="222" t="s">
        <v>210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27" customHeight="1" x14ac:dyDescent="0.5">
      <c r="A3" s="185" t="s">
        <v>176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</row>
    <row r="4" spans="1:20" ht="14.25" customHeight="1" x14ac:dyDescent="0.5">
      <c r="A4" s="23"/>
      <c r="B4" s="70"/>
      <c r="C4" s="23"/>
      <c r="D4" s="23"/>
      <c r="E4" s="23"/>
      <c r="F4" s="23"/>
      <c r="G4" s="23"/>
      <c r="O4" s="140"/>
      <c r="T4" s="140" t="s">
        <v>211</v>
      </c>
    </row>
    <row r="5" spans="1:20" x14ac:dyDescent="0.5">
      <c r="A5" s="223" t="s">
        <v>0</v>
      </c>
      <c r="B5" s="221" t="s">
        <v>184</v>
      </c>
      <c r="C5" s="221"/>
      <c r="D5" s="220" t="s">
        <v>215</v>
      </c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1:20" ht="18.75" customHeight="1" x14ac:dyDescent="0.5">
      <c r="A6" s="223"/>
      <c r="B6" s="224" t="s">
        <v>214</v>
      </c>
      <c r="C6" s="224" t="s">
        <v>202</v>
      </c>
      <c r="D6" s="193" t="s">
        <v>178</v>
      </c>
      <c r="E6" s="193" t="s">
        <v>193</v>
      </c>
      <c r="F6" s="195" t="s">
        <v>179</v>
      </c>
      <c r="G6" s="195" t="s">
        <v>180</v>
      </c>
      <c r="H6" s="195" t="s">
        <v>181</v>
      </c>
      <c r="I6" s="188" t="s">
        <v>182</v>
      </c>
      <c r="J6" s="188"/>
      <c r="K6" s="188"/>
      <c r="L6" s="188"/>
      <c r="M6" s="189" t="s">
        <v>223</v>
      </c>
      <c r="N6" s="189"/>
      <c r="O6" s="189"/>
      <c r="P6" s="190" t="s">
        <v>234</v>
      </c>
      <c r="Q6" s="190"/>
      <c r="R6" s="190"/>
      <c r="S6" s="190"/>
      <c r="T6" s="191" t="s">
        <v>228</v>
      </c>
    </row>
    <row r="7" spans="1:20" ht="90" customHeight="1" x14ac:dyDescent="0.5">
      <c r="A7" s="223"/>
      <c r="B7" s="224"/>
      <c r="C7" s="224"/>
      <c r="D7" s="193"/>
      <c r="E7" s="193"/>
      <c r="F7" s="195"/>
      <c r="G7" s="195"/>
      <c r="H7" s="195"/>
      <c r="I7" s="196" t="s">
        <v>225</v>
      </c>
      <c r="J7" s="196"/>
      <c r="K7" s="197" t="s">
        <v>226</v>
      </c>
      <c r="L7" s="197"/>
      <c r="M7" s="206" t="s">
        <v>183</v>
      </c>
      <c r="N7" s="206" t="s">
        <v>227</v>
      </c>
      <c r="O7" s="206" t="s">
        <v>241</v>
      </c>
      <c r="P7" s="194" t="s">
        <v>235</v>
      </c>
      <c r="Q7" s="194" t="s">
        <v>236</v>
      </c>
      <c r="R7" s="194" t="s">
        <v>238</v>
      </c>
      <c r="S7" s="194" t="s">
        <v>237</v>
      </c>
      <c r="T7" s="191"/>
    </row>
    <row r="8" spans="1:20" ht="58.5" customHeight="1" x14ac:dyDescent="0.5">
      <c r="A8" s="223"/>
      <c r="B8" s="224"/>
      <c r="C8" s="224"/>
      <c r="D8" s="193"/>
      <c r="E8" s="193"/>
      <c r="F8" s="195"/>
      <c r="G8" s="195"/>
      <c r="H8" s="195"/>
      <c r="I8" s="95" t="s">
        <v>220</v>
      </c>
      <c r="J8" s="95" t="s">
        <v>221</v>
      </c>
      <c r="K8" s="95" t="s">
        <v>222</v>
      </c>
      <c r="L8" s="95" t="s">
        <v>221</v>
      </c>
      <c r="M8" s="206"/>
      <c r="N8" s="206"/>
      <c r="O8" s="206"/>
      <c r="P8" s="194"/>
      <c r="Q8" s="194"/>
      <c r="R8" s="194"/>
      <c r="S8" s="194"/>
      <c r="T8" s="191"/>
    </row>
    <row r="9" spans="1:20" ht="18.95" customHeight="1" x14ac:dyDescent="0.5">
      <c r="A9" s="4">
        <v>1</v>
      </c>
      <c r="B9" s="71" t="s">
        <v>29</v>
      </c>
      <c r="C9" s="72">
        <f>SUM(C10:C12)</f>
        <v>10000000</v>
      </c>
      <c r="D9" s="5" t="s">
        <v>212</v>
      </c>
      <c r="E9" s="5"/>
      <c r="F9" s="123">
        <v>2000000</v>
      </c>
      <c r="G9" s="123">
        <v>8000000</v>
      </c>
      <c r="H9" s="123">
        <f>SUM(H10:H11)</f>
        <v>10000000</v>
      </c>
      <c r="I9" s="169"/>
      <c r="J9" s="169"/>
      <c r="K9" s="169"/>
      <c r="L9" s="169"/>
      <c r="M9" s="172"/>
      <c r="N9" s="169"/>
      <c r="O9" s="169"/>
      <c r="P9" s="177">
        <f>SUM(P10:P12)</f>
        <v>6500000</v>
      </c>
      <c r="Q9" s="177">
        <f t="shared" ref="Q9:S9" si="0">SUM(Q10:Q12)</f>
        <v>3000000</v>
      </c>
      <c r="R9" s="177">
        <f t="shared" si="0"/>
        <v>9000000</v>
      </c>
      <c r="S9" s="177">
        <f t="shared" si="0"/>
        <v>1000000</v>
      </c>
      <c r="T9" s="155"/>
    </row>
    <row r="10" spans="1:20" s="139" customFormat="1" ht="45.75" customHeight="1" x14ac:dyDescent="0.5">
      <c r="A10" s="73"/>
      <c r="B10" s="76" t="s">
        <v>186</v>
      </c>
      <c r="C10" s="75">
        <v>1000000</v>
      </c>
      <c r="D10" s="74" t="s">
        <v>13</v>
      </c>
      <c r="E10" s="74" t="s">
        <v>216</v>
      </c>
      <c r="F10" s="124">
        <v>3000000</v>
      </c>
      <c r="G10" s="124">
        <v>7000000</v>
      </c>
      <c r="H10" s="124">
        <f>SUM(F10:G10)</f>
        <v>10000000</v>
      </c>
      <c r="I10" s="77">
        <v>5</v>
      </c>
      <c r="J10" s="77">
        <v>8</v>
      </c>
      <c r="K10" s="77">
        <v>6</v>
      </c>
      <c r="L10" s="77">
        <v>12</v>
      </c>
      <c r="M10" s="173">
        <v>2</v>
      </c>
      <c r="N10" s="77">
        <v>13</v>
      </c>
      <c r="O10" s="77" t="s">
        <v>185</v>
      </c>
      <c r="P10" s="176">
        <v>6500000</v>
      </c>
      <c r="Q10" s="176">
        <v>3000000</v>
      </c>
      <c r="R10" s="176">
        <v>9000000</v>
      </c>
      <c r="S10" s="176">
        <v>1000000</v>
      </c>
      <c r="T10" s="133" t="s">
        <v>242</v>
      </c>
    </row>
    <row r="11" spans="1:20" ht="18.95" customHeight="1" x14ac:dyDescent="0.5">
      <c r="A11" s="77"/>
      <c r="B11" s="81" t="s">
        <v>187</v>
      </c>
      <c r="C11" s="80">
        <v>5000000</v>
      </c>
      <c r="D11" s="78"/>
      <c r="E11" s="78"/>
      <c r="F11" s="79"/>
      <c r="G11" s="79"/>
      <c r="H11" s="79"/>
      <c r="I11" s="77"/>
      <c r="J11" s="77"/>
      <c r="K11" s="77"/>
      <c r="L11" s="77"/>
      <c r="M11" s="173"/>
      <c r="N11" s="77"/>
      <c r="O11" s="77"/>
      <c r="P11" s="178"/>
      <c r="Q11" s="178"/>
      <c r="R11" s="178"/>
      <c r="S11" s="178"/>
      <c r="T11" s="128"/>
    </row>
    <row r="12" spans="1:20" ht="18.95" customHeight="1" x14ac:dyDescent="0.5">
      <c r="A12" s="82"/>
      <c r="B12" s="86" t="s">
        <v>188</v>
      </c>
      <c r="C12" s="85">
        <v>4000000</v>
      </c>
      <c r="D12" s="83"/>
      <c r="E12" s="83"/>
      <c r="F12" s="84"/>
      <c r="G12" s="84"/>
      <c r="H12" s="84"/>
      <c r="I12" s="77"/>
      <c r="J12" s="77"/>
      <c r="K12" s="77"/>
      <c r="L12" s="77"/>
      <c r="M12" s="173"/>
      <c r="N12" s="77"/>
      <c r="O12" s="77"/>
      <c r="P12" s="178"/>
      <c r="Q12" s="178"/>
      <c r="R12" s="178"/>
      <c r="S12" s="178"/>
      <c r="T12" s="128"/>
    </row>
    <row r="13" spans="1:20" ht="18.95" customHeight="1" x14ac:dyDescent="0.5">
      <c r="A13" s="6">
        <v>2</v>
      </c>
      <c r="B13" s="88" t="s">
        <v>29</v>
      </c>
      <c r="C13" s="87">
        <f>SUM(C14)</f>
        <v>2500000</v>
      </c>
      <c r="D13" s="7" t="s">
        <v>213</v>
      </c>
      <c r="E13" s="7"/>
      <c r="F13" s="125">
        <f>SUM(F14)</f>
        <v>0</v>
      </c>
      <c r="G13" s="125">
        <f t="shared" ref="G13:H13" si="1">SUM(G14)</f>
        <v>2500000</v>
      </c>
      <c r="H13" s="125">
        <f t="shared" si="1"/>
        <v>2500000</v>
      </c>
      <c r="I13" s="170"/>
      <c r="J13" s="170"/>
      <c r="K13" s="170"/>
      <c r="L13" s="170"/>
      <c r="M13" s="174"/>
      <c r="N13" s="170"/>
      <c r="O13" s="170"/>
      <c r="P13" s="179">
        <f>SUM(P14)</f>
        <v>0</v>
      </c>
      <c r="Q13" s="179">
        <f t="shared" ref="Q13:S13" si="2">SUM(Q14)</f>
        <v>0</v>
      </c>
      <c r="R13" s="179">
        <f t="shared" si="2"/>
        <v>500000</v>
      </c>
      <c r="S13" s="179">
        <f t="shared" si="2"/>
        <v>2000000</v>
      </c>
      <c r="T13" s="129"/>
    </row>
    <row r="14" spans="1:20" ht="29.25" customHeight="1" x14ac:dyDescent="0.5">
      <c r="A14" s="1"/>
      <c r="B14" s="90" t="s">
        <v>189</v>
      </c>
      <c r="C14" s="89">
        <v>2500000</v>
      </c>
      <c r="D14" s="2" t="s">
        <v>19</v>
      </c>
      <c r="E14" s="2" t="s">
        <v>217</v>
      </c>
      <c r="F14" s="126">
        <v>0</v>
      </c>
      <c r="G14" s="126">
        <v>2500000</v>
      </c>
      <c r="H14" s="126">
        <f>SUM(F14:G14)</f>
        <v>2500000</v>
      </c>
      <c r="I14" s="77"/>
      <c r="J14" s="77"/>
      <c r="K14" s="77">
        <v>7</v>
      </c>
      <c r="L14" s="77">
        <v>13</v>
      </c>
      <c r="M14" s="173"/>
      <c r="N14" s="77">
        <v>7</v>
      </c>
      <c r="O14" s="77" t="s">
        <v>185</v>
      </c>
      <c r="P14" s="178">
        <v>0</v>
      </c>
      <c r="Q14" s="178">
        <v>0</v>
      </c>
      <c r="R14" s="178">
        <v>500000</v>
      </c>
      <c r="S14" s="178">
        <v>2000000</v>
      </c>
      <c r="T14" s="128" t="s">
        <v>243</v>
      </c>
    </row>
    <row r="15" spans="1:20" ht="18.95" customHeight="1" x14ac:dyDescent="0.5">
      <c r="A15" s="6">
        <v>3</v>
      </c>
      <c r="B15" s="88" t="s">
        <v>29</v>
      </c>
      <c r="C15" s="87">
        <f>SUM(C16:C17)</f>
        <v>900000</v>
      </c>
      <c r="D15" s="7" t="s">
        <v>213</v>
      </c>
      <c r="E15" s="7"/>
      <c r="F15" s="125">
        <f>SUM(F16:F17)</f>
        <v>550000</v>
      </c>
      <c r="G15" s="125">
        <f t="shared" ref="G15" si="3">SUM(G16:G17)</f>
        <v>350000</v>
      </c>
      <c r="H15" s="125">
        <f>SUM(F15:G15)</f>
        <v>900000</v>
      </c>
      <c r="I15" s="170"/>
      <c r="J15" s="170"/>
      <c r="K15" s="170"/>
      <c r="L15" s="170"/>
      <c r="M15" s="174"/>
      <c r="N15" s="170"/>
      <c r="O15" s="170"/>
      <c r="P15" s="179">
        <f>SUM(P16:P17)</f>
        <v>400000</v>
      </c>
      <c r="Q15" s="179">
        <f t="shared" ref="Q15:S15" si="4">SUM(Q16:Q17)</f>
        <v>550000</v>
      </c>
      <c r="R15" s="179">
        <f t="shared" si="4"/>
        <v>900000</v>
      </c>
      <c r="S15" s="179">
        <f t="shared" si="4"/>
        <v>0</v>
      </c>
      <c r="T15" s="129"/>
    </row>
    <row r="16" spans="1:20" ht="18.95" customHeight="1" x14ac:dyDescent="0.5">
      <c r="A16" s="73"/>
      <c r="B16" s="76" t="s">
        <v>190</v>
      </c>
      <c r="C16" s="75">
        <v>450000</v>
      </c>
      <c r="D16" s="74" t="s">
        <v>22</v>
      </c>
      <c r="E16" s="74" t="s">
        <v>218</v>
      </c>
      <c r="F16" s="124">
        <v>500000</v>
      </c>
      <c r="G16" s="124">
        <v>0</v>
      </c>
      <c r="H16" s="124">
        <f>SUM(F16:G16)</f>
        <v>500000</v>
      </c>
      <c r="I16" s="77">
        <v>5</v>
      </c>
      <c r="J16" s="77">
        <v>5</v>
      </c>
      <c r="K16" s="77"/>
      <c r="L16" s="77"/>
      <c r="M16" s="173">
        <v>14</v>
      </c>
      <c r="N16" s="77"/>
      <c r="O16" s="77" t="s">
        <v>185</v>
      </c>
      <c r="P16" s="178">
        <v>0</v>
      </c>
      <c r="Q16" s="178">
        <v>500000</v>
      </c>
      <c r="R16" s="178">
        <v>500000</v>
      </c>
      <c r="S16" s="178">
        <v>0</v>
      </c>
      <c r="T16" s="128" t="s">
        <v>243</v>
      </c>
    </row>
    <row r="17" spans="1:20" s="139" customFormat="1" ht="57" customHeight="1" x14ac:dyDescent="0.5">
      <c r="A17" s="82"/>
      <c r="B17" s="86" t="s">
        <v>191</v>
      </c>
      <c r="C17" s="85">
        <v>450000</v>
      </c>
      <c r="D17" s="83" t="s">
        <v>23</v>
      </c>
      <c r="E17" s="83" t="s">
        <v>219</v>
      </c>
      <c r="F17" s="127">
        <v>50000</v>
      </c>
      <c r="G17" s="127">
        <v>350000</v>
      </c>
      <c r="H17" s="127">
        <f>SUM(F17:G17)</f>
        <v>400000</v>
      </c>
      <c r="I17" s="77">
        <v>5</v>
      </c>
      <c r="J17" s="77">
        <v>5</v>
      </c>
      <c r="K17" s="77">
        <v>6</v>
      </c>
      <c r="L17" s="77">
        <v>8</v>
      </c>
      <c r="M17" s="173">
        <v>14</v>
      </c>
      <c r="N17" s="77">
        <v>13</v>
      </c>
      <c r="O17" s="77" t="s">
        <v>185</v>
      </c>
      <c r="P17" s="176">
        <v>400000</v>
      </c>
      <c r="Q17" s="176">
        <v>50000</v>
      </c>
      <c r="R17" s="176">
        <v>400000</v>
      </c>
      <c r="S17" s="176">
        <v>0</v>
      </c>
      <c r="T17" s="133" t="s">
        <v>244</v>
      </c>
    </row>
    <row r="18" spans="1:20" ht="18.95" customHeight="1" x14ac:dyDescent="0.5">
      <c r="A18" s="213" t="s">
        <v>29</v>
      </c>
      <c r="B18" s="214"/>
      <c r="C18" s="214"/>
      <c r="D18" s="215"/>
      <c r="E18" s="130"/>
      <c r="F18" s="131">
        <f>SUM(F9+F13+F15)</f>
        <v>2550000</v>
      </c>
      <c r="G18" s="131">
        <f t="shared" ref="G18:H18" si="5">SUM(G9+G13+G15)</f>
        <v>10850000</v>
      </c>
      <c r="H18" s="131">
        <f t="shared" si="5"/>
        <v>13400000</v>
      </c>
      <c r="I18" s="171"/>
      <c r="J18" s="171"/>
      <c r="K18" s="171"/>
      <c r="L18" s="171"/>
      <c r="M18" s="175"/>
      <c r="N18" s="171"/>
      <c r="O18" s="171"/>
      <c r="P18" s="180">
        <f>SUM(P9+P13+P15)</f>
        <v>6900000</v>
      </c>
      <c r="Q18" s="180">
        <f t="shared" ref="Q18:S18" si="6">SUM(Q9+Q13+Q15)</f>
        <v>3550000</v>
      </c>
      <c r="R18" s="180">
        <f t="shared" si="6"/>
        <v>10400000</v>
      </c>
      <c r="S18" s="180">
        <f t="shared" si="6"/>
        <v>3000000</v>
      </c>
      <c r="T18" s="132"/>
    </row>
    <row r="19" spans="1:20" ht="22.5" customHeight="1" x14ac:dyDescent="0.3">
      <c r="B19" s="15"/>
      <c r="D19" s="15"/>
      <c r="E19" s="15"/>
    </row>
    <row r="20" spans="1:20" ht="22.5" customHeight="1" x14ac:dyDescent="0.5">
      <c r="B20" s="15"/>
      <c r="D20" s="199" t="s">
        <v>207</v>
      </c>
      <c r="E20" s="199"/>
      <c r="F20" s="199"/>
      <c r="G20" s="199"/>
      <c r="H20" s="199"/>
      <c r="I20" s="199"/>
      <c r="J20" s="199"/>
      <c r="K20" s="199"/>
      <c r="L20" s="199"/>
    </row>
    <row r="21" spans="1:20" ht="22.5" customHeight="1" x14ac:dyDescent="0.5">
      <c r="B21" s="15"/>
      <c r="D21" s="200" t="s">
        <v>200</v>
      </c>
      <c r="E21" s="202" t="s">
        <v>209</v>
      </c>
      <c r="F21" s="203"/>
      <c r="G21" s="202" t="s">
        <v>203</v>
      </c>
      <c r="H21" s="203"/>
      <c r="I21" s="205" t="s">
        <v>204</v>
      </c>
      <c r="J21" s="205"/>
      <c r="K21" s="205"/>
      <c r="L21" s="205"/>
    </row>
    <row r="22" spans="1:20" ht="22.5" customHeight="1" x14ac:dyDescent="0.5">
      <c r="B22" s="15"/>
      <c r="D22" s="201"/>
      <c r="E22" s="111" t="s">
        <v>201</v>
      </c>
      <c r="F22" s="111" t="s">
        <v>202</v>
      </c>
      <c r="G22" s="111" t="s">
        <v>201</v>
      </c>
      <c r="H22" s="111" t="s">
        <v>202</v>
      </c>
      <c r="I22" s="205" t="s">
        <v>201</v>
      </c>
      <c r="J22" s="205"/>
      <c r="K22" s="205" t="s">
        <v>202</v>
      </c>
      <c r="L22" s="205"/>
    </row>
    <row r="23" spans="1:20" ht="22.5" customHeight="1" x14ac:dyDescent="0.5">
      <c r="B23" s="15"/>
      <c r="D23" s="109" t="s">
        <v>206</v>
      </c>
      <c r="E23" s="113"/>
      <c r="F23" s="112"/>
      <c r="G23" s="113"/>
      <c r="H23" s="112"/>
      <c r="I23" s="219"/>
      <c r="J23" s="219"/>
      <c r="K23" s="212"/>
      <c r="L23" s="212"/>
    </row>
    <row r="24" spans="1:20" ht="22.5" customHeight="1" x14ac:dyDescent="0.5">
      <c r="B24" s="15"/>
      <c r="D24" s="109" t="s">
        <v>205</v>
      </c>
      <c r="E24" s="113"/>
      <c r="F24" s="112"/>
      <c r="G24" s="113"/>
      <c r="H24" s="112"/>
      <c r="I24" s="219"/>
      <c r="J24" s="219"/>
      <c r="K24" s="212"/>
      <c r="L24" s="212"/>
    </row>
    <row r="25" spans="1:20" ht="22.5" customHeight="1" x14ac:dyDescent="0.5">
      <c r="B25" s="15"/>
      <c r="D25" s="110" t="s">
        <v>29</v>
      </c>
      <c r="E25" s="113">
        <f>SUM(E23:E24)</f>
        <v>0</v>
      </c>
      <c r="F25" s="112">
        <f t="shared" ref="F25:I25" si="7">SUM(F23:F24)</f>
        <v>0</v>
      </c>
      <c r="G25" s="113">
        <f t="shared" si="7"/>
        <v>0</v>
      </c>
      <c r="H25" s="112">
        <f t="shared" si="7"/>
        <v>0</v>
      </c>
      <c r="I25" s="219">
        <f t="shared" si="7"/>
        <v>0</v>
      </c>
      <c r="J25" s="219"/>
      <c r="K25" s="212">
        <f t="shared" ref="K25" si="8">SUM(K23:K24)</f>
        <v>0</v>
      </c>
      <c r="L25" s="212"/>
    </row>
    <row r="26" spans="1:20" ht="22.5" customHeight="1" x14ac:dyDescent="0.3">
      <c r="B26" s="15"/>
      <c r="D26" s="15"/>
      <c r="E26" s="15"/>
    </row>
    <row r="27" spans="1:20" ht="21.75" customHeight="1" x14ac:dyDescent="0.5">
      <c r="A27" s="115"/>
      <c r="B27" s="143" t="s">
        <v>231</v>
      </c>
      <c r="D27" s="16"/>
      <c r="E27" s="16"/>
    </row>
    <row r="28" spans="1:20" ht="18.75" x14ac:dyDescent="0.3">
      <c r="A28" s="115"/>
      <c r="B28" s="93"/>
    </row>
    <row r="29" spans="1:20" ht="18.75" x14ac:dyDescent="0.3">
      <c r="A29" s="115"/>
      <c r="B29" s="16"/>
    </row>
    <row r="30" spans="1:20" ht="18.75" x14ac:dyDescent="0.3">
      <c r="A30" s="115"/>
      <c r="B30" s="16"/>
    </row>
    <row r="31" spans="1:20" ht="18.75" x14ac:dyDescent="0.3">
      <c r="A31" s="115"/>
      <c r="B31" s="16"/>
    </row>
    <row r="32" spans="1:20" ht="18.75" x14ac:dyDescent="0.3">
      <c r="A32" s="115"/>
      <c r="B32" s="16"/>
      <c r="D32" s="92"/>
      <c r="E32" s="92"/>
    </row>
    <row r="33" spans="1:13" ht="18.75" x14ac:dyDescent="0.3">
      <c r="A33" s="115"/>
      <c r="B33" s="16"/>
      <c r="D33" s="92"/>
      <c r="E33" s="92"/>
    </row>
    <row r="34" spans="1:13" ht="18.75" x14ac:dyDescent="0.3">
      <c r="A34" s="115"/>
      <c r="B34" s="93"/>
      <c r="I34" s="115"/>
      <c r="J34" s="94"/>
    </row>
    <row r="35" spans="1:13" ht="18.75" x14ac:dyDescent="0.3">
      <c r="A35" s="115"/>
      <c r="B35" s="101"/>
      <c r="I35" s="116"/>
      <c r="J35" s="94"/>
    </row>
    <row r="36" spans="1:13" x14ac:dyDescent="0.5">
      <c r="A36" s="18"/>
      <c r="B36" s="16"/>
      <c r="D36" s="14"/>
      <c r="E36" s="14"/>
      <c r="I36" s="115"/>
      <c r="J36" s="211"/>
      <c r="K36" s="211"/>
      <c r="L36" s="211"/>
      <c r="M36" s="211"/>
    </row>
    <row r="37" spans="1:13" x14ac:dyDescent="0.5">
      <c r="A37" s="18"/>
      <c r="B37" s="16"/>
      <c r="D37" s="14"/>
      <c r="E37" s="14"/>
      <c r="I37" s="17"/>
      <c r="J37" s="14"/>
    </row>
    <row r="38" spans="1:13" x14ac:dyDescent="0.5">
      <c r="A38" s="18"/>
      <c r="B38" s="16"/>
    </row>
    <row r="39" spans="1:13" x14ac:dyDescent="0.5">
      <c r="A39" s="18"/>
      <c r="B39" s="16"/>
    </row>
    <row r="40" spans="1:13" x14ac:dyDescent="0.5">
      <c r="A40" s="18"/>
      <c r="B40" s="16"/>
      <c r="D40" s="14"/>
      <c r="E40" s="14"/>
    </row>
    <row r="41" spans="1:13" x14ac:dyDescent="0.5">
      <c r="A41" s="18"/>
      <c r="B41" s="93"/>
    </row>
    <row r="42" spans="1:13" x14ac:dyDescent="0.5">
      <c r="A42" s="18"/>
      <c r="B42" s="101"/>
    </row>
    <row r="43" spans="1:13" ht="18.75" customHeight="1" x14ac:dyDescent="0.5">
      <c r="A43" s="18"/>
      <c r="B43" s="16"/>
    </row>
    <row r="44" spans="1:13" x14ac:dyDescent="0.5">
      <c r="A44" s="18"/>
      <c r="B44" s="16"/>
    </row>
    <row r="45" spans="1:13" x14ac:dyDescent="0.5">
      <c r="A45" s="18"/>
      <c r="B45" s="16"/>
    </row>
    <row r="46" spans="1:13" x14ac:dyDescent="0.5">
      <c r="A46" s="18"/>
      <c r="B46" s="16"/>
    </row>
    <row r="47" spans="1:13" x14ac:dyDescent="0.5">
      <c r="A47" s="18"/>
      <c r="B47" s="16"/>
    </row>
    <row r="48" spans="1:13" x14ac:dyDescent="0.5">
      <c r="A48" s="18"/>
      <c r="B48" s="16"/>
    </row>
    <row r="49" spans="1:2" x14ac:dyDescent="0.5">
      <c r="A49" s="18"/>
      <c r="B49" s="16"/>
    </row>
    <row r="50" spans="1:2" x14ac:dyDescent="0.5">
      <c r="A50" s="18"/>
      <c r="B50" s="16"/>
    </row>
    <row r="51" spans="1:2" x14ac:dyDescent="0.5">
      <c r="A51" s="18"/>
      <c r="B51" s="16"/>
    </row>
    <row r="52" spans="1:2" x14ac:dyDescent="0.5">
      <c r="A52" s="18"/>
      <c r="B52" s="16"/>
    </row>
    <row r="53" spans="1:2" x14ac:dyDescent="0.5">
      <c r="A53" s="18"/>
      <c r="B53" s="16"/>
    </row>
    <row r="54" spans="1:2" x14ac:dyDescent="0.5">
      <c r="A54" s="18"/>
      <c r="B54" s="16"/>
    </row>
    <row r="55" spans="1:2" x14ac:dyDescent="0.5">
      <c r="A55" s="18"/>
      <c r="B55" s="135"/>
    </row>
    <row r="56" spans="1:2" x14ac:dyDescent="0.5">
      <c r="A56" s="18"/>
      <c r="B56" s="14"/>
    </row>
    <row r="57" spans="1:2" x14ac:dyDescent="0.5">
      <c r="A57" s="18"/>
      <c r="B57" s="94"/>
    </row>
    <row r="58" spans="1:2" x14ac:dyDescent="0.5">
      <c r="A58" s="18"/>
      <c r="B58" s="134"/>
    </row>
    <row r="59" spans="1:2" x14ac:dyDescent="0.5">
      <c r="A59" s="18"/>
      <c r="B59" s="94"/>
    </row>
    <row r="60" spans="1:2" x14ac:dyDescent="0.5">
      <c r="A60" s="18"/>
      <c r="B60" s="14"/>
    </row>
    <row r="61" spans="1:2" x14ac:dyDescent="0.5">
      <c r="A61" s="18"/>
      <c r="B61" s="14"/>
    </row>
    <row r="62" spans="1:2" x14ac:dyDescent="0.5">
      <c r="A62" s="18"/>
      <c r="B62" s="14"/>
    </row>
    <row r="63" spans="1:2" x14ac:dyDescent="0.5">
      <c r="A63" s="18"/>
      <c r="B63" s="14"/>
    </row>
    <row r="64" spans="1:2" x14ac:dyDescent="0.5">
      <c r="A64" s="18"/>
      <c r="B64" s="14"/>
    </row>
    <row r="65" spans="1:2" x14ac:dyDescent="0.5">
      <c r="A65" s="18"/>
      <c r="B65" s="14"/>
    </row>
    <row r="66" spans="1:2" x14ac:dyDescent="0.5">
      <c r="A66" s="18"/>
      <c r="B66" s="16"/>
    </row>
    <row r="67" spans="1:2" x14ac:dyDescent="0.5">
      <c r="A67" s="18"/>
      <c r="B67" s="138"/>
    </row>
    <row r="68" spans="1:2" x14ac:dyDescent="0.5">
      <c r="A68" s="18"/>
      <c r="B68" s="136"/>
    </row>
    <row r="69" spans="1:2" x14ac:dyDescent="0.5">
      <c r="B69" s="137"/>
    </row>
    <row r="71" spans="1:2" x14ac:dyDescent="0.5">
      <c r="A71" s="14"/>
      <c r="B71" s="96"/>
    </row>
    <row r="72" spans="1:2" x14ac:dyDescent="0.5">
      <c r="A72" s="14"/>
      <c r="B72" s="96"/>
    </row>
  </sheetData>
  <mergeCells count="41">
    <mergeCell ref="J36:M36"/>
    <mergeCell ref="A18:D18"/>
    <mergeCell ref="D21:D22"/>
    <mergeCell ref="E21:F21"/>
    <mergeCell ref="G21:H21"/>
    <mergeCell ref="I23:J23"/>
    <mergeCell ref="K23:L23"/>
    <mergeCell ref="I24:J24"/>
    <mergeCell ref="K24:L24"/>
    <mergeCell ref="I25:J25"/>
    <mergeCell ref="K25:L25"/>
    <mergeCell ref="I21:L21"/>
    <mergeCell ref="I22:J22"/>
    <mergeCell ref="K22:L22"/>
    <mergeCell ref="D20:L20"/>
    <mergeCell ref="P7:P8"/>
    <mergeCell ref="Q7:Q8"/>
    <mergeCell ref="R7:R8"/>
    <mergeCell ref="S7:S8"/>
    <mergeCell ref="P6:S6"/>
    <mergeCell ref="I7:J7"/>
    <mergeCell ref="K7:L7"/>
    <mergeCell ref="M7:M8"/>
    <mergeCell ref="N7:N8"/>
    <mergeCell ref="O7:O8"/>
    <mergeCell ref="A1:T1"/>
    <mergeCell ref="A2:T2"/>
    <mergeCell ref="A3:T3"/>
    <mergeCell ref="A5:A8"/>
    <mergeCell ref="B5:C5"/>
    <mergeCell ref="D5:T5"/>
    <mergeCell ref="B6:B8"/>
    <mergeCell ref="C6:C8"/>
    <mergeCell ref="D6:D8"/>
    <mergeCell ref="E6:E8"/>
    <mergeCell ref="F6:F8"/>
    <mergeCell ref="G6:G8"/>
    <mergeCell ref="H6:H8"/>
    <mergeCell ref="I6:L6"/>
    <mergeCell ref="M6:O6"/>
    <mergeCell ref="T6:T8"/>
  </mergeCells>
  <printOptions horizontalCentered="1"/>
  <pageMargins left="0.19685039370078741" right="3.937007874015748E-2" top="0.59055118110236227" bottom="0.19685039370078741" header="0.31496062992125984" footer="0.31496062992125984"/>
  <pageSetup paperSize="9" scale="50" orientation="landscape" horizontalDpi="4294967293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11" customWidth="1"/>
    <col min="2" max="2" width="28.75" style="11" customWidth="1"/>
    <col min="3" max="3" width="9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7.75" x14ac:dyDescent="0.5">
      <c r="A1" s="185" t="s">
        <v>31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25" ht="27.75" x14ac:dyDescent="0.5">
      <c r="A2" s="185" t="s">
        <v>35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</row>
    <row r="3" spans="1:25" ht="18" customHeight="1" x14ac:dyDescent="0.5">
      <c r="A3" s="185" t="s">
        <v>165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5">
      <c r="A5" s="227" t="s">
        <v>0</v>
      </c>
      <c r="B5" s="192" t="s">
        <v>1</v>
      </c>
      <c r="C5" s="229" t="s">
        <v>26</v>
      </c>
      <c r="D5" s="229" t="s">
        <v>11</v>
      </c>
      <c r="E5" s="231" t="s">
        <v>2</v>
      </c>
      <c r="F5" s="231" t="s">
        <v>3</v>
      </c>
      <c r="G5" s="231" t="s">
        <v>8</v>
      </c>
      <c r="H5" s="232" t="s">
        <v>30</v>
      </c>
      <c r="I5" s="232"/>
      <c r="J5" s="232"/>
      <c r="K5" s="232"/>
      <c r="L5" s="232"/>
      <c r="M5" s="192" t="s">
        <v>10</v>
      </c>
      <c r="N5" s="192"/>
      <c r="O5" s="192"/>
      <c r="P5" s="192"/>
      <c r="Q5" s="192"/>
      <c r="R5" s="192"/>
      <c r="S5" s="192"/>
      <c r="T5" s="192"/>
      <c r="U5" s="192"/>
      <c r="V5" s="192"/>
      <c r="W5" s="231" t="s">
        <v>16</v>
      </c>
      <c r="X5" s="233" t="s">
        <v>36</v>
      </c>
    </row>
    <row r="6" spans="1:25" ht="102" customHeight="1" x14ac:dyDescent="0.5">
      <c r="A6" s="228"/>
      <c r="B6" s="192"/>
      <c r="C6" s="230"/>
      <c r="D6" s="230"/>
      <c r="E6" s="231"/>
      <c r="F6" s="231"/>
      <c r="G6" s="231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31"/>
      <c r="X6" s="234"/>
    </row>
    <row r="7" spans="1:25" ht="43.5" customHeight="1" x14ac:dyDescent="0.5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43.5" x14ac:dyDescent="0.5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5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5</v>
      </c>
      <c r="I9" s="57">
        <f t="shared" ref="I9:W9" si="3">SUM(I10:I14)</f>
        <v>23479000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0</v>
      </c>
      <c r="O9" s="48">
        <f t="shared" si="3"/>
        <v>0</v>
      </c>
      <c r="P9" s="48">
        <f t="shared" si="3"/>
        <v>0</v>
      </c>
      <c r="Q9" s="57">
        <f t="shared" si="3"/>
        <v>3110000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488000</v>
      </c>
      <c r="X9" s="57"/>
      <c r="Y9" s="67">
        <f t="shared" si="1"/>
        <v>0</v>
      </c>
    </row>
    <row r="10" spans="1:25" ht="63.75" customHeight="1" x14ac:dyDescent="0.5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>
        <v>1</v>
      </c>
      <c r="I10" s="33"/>
      <c r="J10" s="34" t="s">
        <v>4</v>
      </c>
      <c r="K10" s="34"/>
      <c r="L10" s="2" t="s">
        <v>154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43.5" x14ac:dyDescent="0.5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>
        <v>1</v>
      </c>
      <c r="I11" s="33">
        <f>E11</f>
        <v>12000000</v>
      </c>
      <c r="J11" s="34">
        <v>1</v>
      </c>
      <c r="K11" s="34">
        <v>5</v>
      </c>
      <c r="L11" s="2" t="s">
        <v>150</v>
      </c>
      <c r="M11" s="60"/>
      <c r="N11" s="60"/>
      <c r="O11" s="60"/>
      <c r="P11" s="60"/>
      <c r="Q11" s="60"/>
      <c r="R11" s="60"/>
      <c r="S11" s="60"/>
      <c r="T11" s="60"/>
      <c r="U11" s="61"/>
      <c r="V11" s="61"/>
      <c r="W11" s="60"/>
      <c r="X11" s="60"/>
      <c r="Y11" s="67">
        <f t="shared" si="1"/>
        <v>0</v>
      </c>
    </row>
    <row r="12" spans="1:25" ht="70.5" customHeight="1" x14ac:dyDescent="0.5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8">
        <v>1</v>
      </c>
      <c r="I12" s="33">
        <f>E12</f>
        <v>2379000</v>
      </c>
      <c r="J12" s="34">
        <v>1</v>
      </c>
      <c r="K12" s="34">
        <v>5</v>
      </c>
      <c r="L12" s="2" t="s">
        <v>159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65.25" x14ac:dyDescent="0.5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1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5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>
        <v>1</v>
      </c>
      <c r="I14" s="33">
        <f>E14</f>
        <v>1900000</v>
      </c>
      <c r="J14" s="34">
        <v>1</v>
      </c>
      <c r="K14" s="34">
        <v>5</v>
      </c>
      <c r="L14" s="2" t="s">
        <v>150</v>
      </c>
      <c r="M14" s="60"/>
      <c r="N14" s="60"/>
      <c r="O14" s="60"/>
      <c r="P14" s="60"/>
      <c r="Q14" s="60"/>
      <c r="R14" s="60"/>
      <c r="S14" s="60"/>
      <c r="T14" s="60"/>
      <c r="U14" s="61"/>
      <c r="V14" s="61"/>
      <c r="W14" s="60"/>
      <c r="X14" s="60"/>
      <c r="Y14" s="67">
        <f t="shared" si="1"/>
        <v>0</v>
      </c>
    </row>
    <row r="15" spans="1:25" ht="43.5" x14ac:dyDescent="0.5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1945505.81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5">
      <c r="A16" s="35"/>
      <c r="B16" s="2" t="s">
        <v>58</v>
      </c>
      <c r="C16" s="33">
        <v>10000000</v>
      </c>
      <c r="D16" s="33"/>
      <c r="E16" s="41">
        <v>10000000</v>
      </c>
      <c r="F16" s="37">
        <v>1945505.81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43.5" x14ac:dyDescent="0.5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304400</v>
      </c>
      <c r="G17" s="48"/>
      <c r="H17" s="48">
        <f>SUM(H18:H21)</f>
        <v>1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5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8">
        <v>0</v>
      </c>
      <c r="I18" s="37">
        <f>E18</f>
        <v>9930000</v>
      </c>
      <c r="J18" s="38">
        <v>2</v>
      </c>
      <c r="K18" s="38">
        <v>5</v>
      </c>
      <c r="L18" s="2" t="s">
        <v>162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5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161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5">
      <c r="A20" s="1"/>
      <c r="B20" s="2" t="s">
        <v>61</v>
      </c>
      <c r="C20" s="33">
        <v>1415500</v>
      </c>
      <c r="D20" s="33"/>
      <c r="E20" s="41">
        <v>1415500</v>
      </c>
      <c r="F20" s="33">
        <v>304400</v>
      </c>
      <c r="G20" s="34"/>
      <c r="H20" s="34">
        <v>0</v>
      </c>
      <c r="I20" s="33"/>
      <c r="J20" s="34"/>
      <c r="K20" s="34"/>
      <c r="L20" s="2" t="s">
        <v>163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5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0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5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3</v>
      </c>
      <c r="I22" s="47">
        <f>SUM(I23:I25)</f>
        <v>44347000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0</v>
      </c>
      <c r="X22" s="57"/>
      <c r="Y22" s="67">
        <f t="shared" si="1"/>
        <v>0</v>
      </c>
    </row>
    <row r="23" spans="1:25" ht="42.75" customHeight="1" x14ac:dyDescent="0.5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1</v>
      </c>
      <c r="K23" s="34">
        <v>5</v>
      </c>
      <c r="L23" s="2" t="s">
        <v>149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87" x14ac:dyDescent="0.5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>
        <v>1</v>
      </c>
      <c r="I24" s="33">
        <f>E24</f>
        <v>1347000</v>
      </c>
      <c r="J24" s="34">
        <v>1</v>
      </c>
      <c r="K24" s="34">
        <v>5</v>
      </c>
      <c r="L24" s="2" t="s">
        <v>154</v>
      </c>
      <c r="M24" s="60"/>
      <c r="N24" s="60"/>
      <c r="O24" s="60"/>
      <c r="P24" s="60"/>
      <c r="Q24" s="60"/>
      <c r="R24" s="60"/>
      <c r="S24" s="60"/>
      <c r="T24" s="60"/>
      <c r="U24" s="61"/>
      <c r="V24" s="61"/>
      <c r="W24" s="60"/>
      <c r="X24" s="60"/>
      <c r="Y24" s="67">
        <f t="shared" si="1"/>
        <v>0</v>
      </c>
    </row>
    <row r="25" spans="1:25" ht="42.75" customHeight="1" x14ac:dyDescent="0.5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7">
        <f>E25</f>
        <v>20000000</v>
      </c>
      <c r="J25" s="38">
        <v>1</v>
      </c>
      <c r="K25" s="38">
        <v>5</v>
      </c>
      <c r="L25" s="2" t="s">
        <v>150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43.5" x14ac:dyDescent="0.5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5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1</v>
      </c>
      <c r="K27" s="34">
        <v>5</v>
      </c>
      <c r="L27" s="2" t="s">
        <v>149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5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5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1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65.25" x14ac:dyDescent="0.5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1</v>
      </c>
      <c r="K30" s="34">
        <v>5</v>
      </c>
      <c r="L30" s="2" t="s">
        <v>149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5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1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43.5" x14ac:dyDescent="0.5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1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5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0</v>
      </c>
      <c r="G33" s="48"/>
      <c r="H33" s="57">
        <f>SUM(H34:H83)</f>
        <v>50</v>
      </c>
      <c r="I33" s="57">
        <f t="shared" ref="I33:W33" si="14">SUM(I34:I83)</f>
        <v>244386600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0</v>
      </c>
      <c r="O33" s="57">
        <f t="shared" si="14"/>
        <v>7295000</v>
      </c>
      <c r="P33" s="57">
        <f t="shared" si="14"/>
        <v>0</v>
      </c>
      <c r="Q33" s="57">
        <f t="shared" si="14"/>
        <v>0</v>
      </c>
      <c r="R33" s="57">
        <f t="shared" si="14"/>
        <v>0</v>
      </c>
      <c r="S33" s="57">
        <f t="shared" si="14"/>
        <v>0</v>
      </c>
      <c r="T33" s="57">
        <f t="shared" si="14"/>
        <v>0</v>
      </c>
      <c r="U33" s="57">
        <f t="shared" si="14"/>
        <v>0</v>
      </c>
      <c r="V33" s="57">
        <f t="shared" si="14"/>
        <v>0</v>
      </c>
      <c r="W33" s="57">
        <f t="shared" si="14"/>
        <v>522000</v>
      </c>
      <c r="X33" s="63"/>
      <c r="Y33" s="67">
        <f t="shared" si="1"/>
        <v>0</v>
      </c>
    </row>
    <row r="34" spans="1:25" ht="108.75" x14ac:dyDescent="0.5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51" si="15">E34</f>
        <v>11500000</v>
      </c>
      <c r="J34" s="34">
        <v>2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5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2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5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7">
        <f t="shared" si="15"/>
        <v>2400000</v>
      </c>
      <c r="J36" s="38">
        <v>2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5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150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87" x14ac:dyDescent="0.5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>
        <v>1</v>
      </c>
      <c r="I38" s="33">
        <f t="shared" si="15"/>
        <v>5751000</v>
      </c>
      <c r="J38" s="34">
        <v>1</v>
      </c>
      <c r="K38" s="34">
        <v>5</v>
      </c>
      <c r="L38" s="2" t="s">
        <v>149</v>
      </c>
      <c r="M38" s="60"/>
      <c r="N38" s="60"/>
      <c r="O38" s="60"/>
      <c r="P38" s="60"/>
      <c r="Q38" s="60"/>
      <c r="R38" s="60"/>
      <c r="S38" s="60"/>
      <c r="T38" s="60"/>
      <c r="U38" s="61"/>
      <c r="V38" s="61"/>
      <c r="W38" s="60"/>
      <c r="X38" s="60"/>
      <c r="Y38" s="67">
        <f t="shared" si="1"/>
        <v>0</v>
      </c>
    </row>
    <row r="39" spans="1:25" ht="87.75" customHeight="1" x14ac:dyDescent="0.5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>
        <v>1</v>
      </c>
      <c r="I39" s="37">
        <f t="shared" si="15"/>
        <v>4091000</v>
      </c>
      <c r="J39" s="38">
        <v>1</v>
      </c>
      <c r="K39" s="38">
        <v>5</v>
      </c>
      <c r="L39" s="2" t="s">
        <v>149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7">
        <f t="shared" si="1"/>
        <v>0</v>
      </c>
    </row>
    <row r="40" spans="1:25" ht="108.75" x14ac:dyDescent="0.5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>
        <v>1</v>
      </c>
      <c r="I40" s="33">
        <f t="shared" si="15"/>
        <v>3400000</v>
      </c>
      <c r="J40" s="34">
        <v>1</v>
      </c>
      <c r="K40" s="34">
        <v>5</v>
      </c>
      <c r="L40" s="2" t="s">
        <v>149</v>
      </c>
      <c r="M40" s="60"/>
      <c r="N40" s="60"/>
      <c r="O40" s="60"/>
      <c r="P40" s="60"/>
      <c r="Q40" s="60"/>
      <c r="R40" s="60"/>
      <c r="S40" s="60"/>
      <c r="T40" s="60"/>
      <c r="U40" s="61"/>
      <c r="V40" s="61"/>
      <c r="W40" s="60"/>
      <c r="X40" s="60"/>
      <c r="Y40" s="67">
        <f t="shared" si="1"/>
        <v>0</v>
      </c>
    </row>
    <row r="41" spans="1:25" ht="64.5" customHeight="1" x14ac:dyDescent="0.5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1</v>
      </c>
      <c r="K41" s="34">
        <v>5</v>
      </c>
      <c r="L41" s="2" t="s">
        <v>164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65.25" x14ac:dyDescent="0.5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si="15"/>
        <v>5980000</v>
      </c>
      <c r="J42" s="34">
        <v>1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5">
      <c r="A43" s="35"/>
      <c r="B43" s="2" t="s">
        <v>80</v>
      </c>
      <c r="C43" s="33"/>
      <c r="D43" s="33">
        <v>5000000</v>
      </c>
      <c r="E43" s="41">
        <v>5000000</v>
      </c>
      <c r="F43" s="37"/>
      <c r="G43" s="38"/>
      <c r="H43" s="34">
        <v>1</v>
      </c>
      <c r="I43" s="33">
        <f t="shared" si="15"/>
        <v>5000000</v>
      </c>
      <c r="J43" s="34">
        <v>1</v>
      </c>
      <c r="K43" s="34">
        <v>5</v>
      </c>
      <c r="L43" s="2" t="s">
        <v>149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7">
        <f t="shared" si="1"/>
        <v>0</v>
      </c>
    </row>
    <row r="44" spans="1:25" ht="66.75" customHeight="1" x14ac:dyDescent="0.5">
      <c r="A44" s="1"/>
      <c r="B44" s="2" t="s">
        <v>81</v>
      </c>
      <c r="C44" s="33"/>
      <c r="D44" s="33">
        <v>1999800</v>
      </c>
      <c r="E44" s="41">
        <v>1999800</v>
      </c>
      <c r="F44" s="33"/>
      <c r="G44" s="34"/>
      <c r="H44" s="34">
        <v>1</v>
      </c>
      <c r="I44" s="33">
        <f t="shared" si="15"/>
        <v>1999800</v>
      </c>
      <c r="J44" s="34">
        <v>1</v>
      </c>
      <c r="K44" s="34">
        <v>5</v>
      </c>
      <c r="L44" s="2" t="s">
        <v>149</v>
      </c>
      <c r="M44" s="60"/>
      <c r="N44" s="60"/>
      <c r="O44" s="60"/>
      <c r="P44" s="60"/>
      <c r="Q44" s="60"/>
      <c r="R44" s="60"/>
      <c r="S44" s="60"/>
      <c r="T44" s="60"/>
      <c r="U44" s="61"/>
      <c r="V44" s="61"/>
      <c r="W44" s="60"/>
      <c r="X44" s="60"/>
      <c r="Y44" s="67">
        <f t="shared" si="1"/>
        <v>0</v>
      </c>
    </row>
    <row r="45" spans="1:25" ht="65.25" x14ac:dyDescent="0.5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>
        <v>1</v>
      </c>
      <c r="I45" s="33">
        <f t="shared" si="15"/>
        <v>1984800</v>
      </c>
      <c r="J45" s="34">
        <v>1</v>
      </c>
      <c r="K45" s="34">
        <v>5</v>
      </c>
      <c r="L45" s="2" t="s">
        <v>149</v>
      </c>
      <c r="M45" s="60"/>
      <c r="N45" s="60"/>
      <c r="O45" s="60"/>
      <c r="P45" s="60"/>
      <c r="Q45" s="60"/>
      <c r="R45" s="60"/>
      <c r="S45" s="60"/>
      <c r="T45" s="60"/>
      <c r="U45" s="61"/>
      <c r="V45" s="61"/>
      <c r="W45" s="60"/>
      <c r="X45" s="60"/>
      <c r="Y45" s="67">
        <f t="shared" si="1"/>
        <v>0</v>
      </c>
    </row>
    <row r="46" spans="1:25" ht="65.25" customHeight="1" x14ac:dyDescent="0.5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5"/>
        <v>1992000</v>
      </c>
      <c r="J46" s="38">
        <v>2</v>
      </c>
      <c r="K46" s="38">
        <v>5</v>
      </c>
      <c r="L46" s="2" t="s">
        <v>159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65.25" x14ac:dyDescent="0.5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5"/>
        <v>1965000</v>
      </c>
      <c r="J47" s="34">
        <v>2</v>
      </c>
      <c r="K47" s="34">
        <v>5</v>
      </c>
      <c r="L47" s="2" t="s">
        <v>159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5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5"/>
        <v>1262000</v>
      </c>
      <c r="J48" s="34">
        <v>2</v>
      </c>
      <c r="K48" s="34">
        <v>5</v>
      </c>
      <c r="L48" s="2" t="s">
        <v>159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65.25" x14ac:dyDescent="0.5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>
        <v>1</v>
      </c>
      <c r="I49" s="33">
        <f t="shared" si="15"/>
        <v>14186000</v>
      </c>
      <c r="J49" s="34">
        <v>1</v>
      </c>
      <c r="K49" s="34">
        <v>5</v>
      </c>
      <c r="L49" s="2" t="s">
        <v>149</v>
      </c>
      <c r="M49" s="60"/>
      <c r="N49" s="60"/>
      <c r="O49" s="60"/>
      <c r="P49" s="60"/>
      <c r="Q49" s="60"/>
      <c r="R49" s="60"/>
      <c r="S49" s="60"/>
      <c r="T49" s="60"/>
      <c r="U49" s="61"/>
      <c r="V49" s="61"/>
      <c r="W49" s="60"/>
      <c r="X49" s="60"/>
      <c r="Y49" s="67">
        <f t="shared" si="1"/>
        <v>0</v>
      </c>
    </row>
    <row r="50" spans="1:25" ht="72" customHeight="1" x14ac:dyDescent="0.5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>
        <v>1</v>
      </c>
      <c r="I50" s="33">
        <f t="shared" si="15"/>
        <v>6964000</v>
      </c>
      <c r="J50" s="38">
        <v>1</v>
      </c>
      <c r="K50" s="38">
        <v>5</v>
      </c>
      <c r="L50" s="2" t="s">
        <v>149</v>
      </c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7">
        <f t="shared" si="1"/>
        <v>0</v>
      </c>
    </row>
    <row r="51" spans="1:25" ht="72" customHeight="1" x14ac:dyDescent="0.5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5"/>
        <v>4504000</v>
      </c>
      <c r="J51" s="34">
        <v>2</v>
      </c>
      <c r="K51" s="34">
        <v>2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87" x14ac:dyDescent="0.5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>
        <v>1</v>
      </c>
      <c r="I52" s="33">
        <f>E52</f>
        <v>8749000</v>
      </c>
      <c r="J52" s="34">
        <v>1</v>
      </c>
      <c r="K52" s="34">
        <v>5</v>
      </c>
      <c r="L52" s="2" t="s">
        <v>149</v>
      </c>
      <c r="M52" s="60"/>
      <c r="N52" s="60"/>
      <c r="O52" s="60"/>
      <c r="P52" s="60"/>
      <c r="Q52" s="60"/>
      <c r="R52" s="60"/>
      <c r="S52" s="60"/>
      <c r="T52" s="60"/>
      <c r="U52" s="61"/>
      <c r="V52" s="61"/>
      <c r="W52" s="60"/>
      <c r="X52" s="60"/>
      <c r="Y52" s="67">
        <f t="shared" si="1"/>
        <v>0</v>
      </c>
    </row>
    <row r="53" spans="1:25" ht="92.25" customHeight="1" x14ac:dyDescent="0.5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>
        <v>1</v>
      </c>
      <c r="I53" s="37">
        <f>E53</f>
        <v>3080000</v>
      </c>
      <c r="J53" s="38">
        <v>1</v>
      </c>
      <c r="K53" s="38">
        <v>5</v>
      </c>
      <c r="L53" s="2" t="s">
        <v>155</v>
      </c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7">
        <f t="shared" si="1"/>
        <v>0</v>
      </c>
    </row>
    <row r="54" spans="1:25" ht="65.25" x14ac:dyDescent="0.5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>
        <v>1</v>
      </c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5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>
        <v>1</v>
      </c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65.25" x14ac:dyDescent="0.5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5">
      <c r="A57" s="35"/>
      <c r="B57" s="2" t="s">
        <v>94</v>
      </c>
      <c r="C57" s="33"/>
      <c r="D57" s="33">
        <v>2681000</v>
      </c>
      <c r="E57" s="41">
        <v>2681000</v>
      </c>
      <c r="F57" s="37"/>
      <c r="G57" s="38"/>
      <c r="H57" s="34">
        <v>1</v>
      </c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5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>
        <v>1</v>
      </c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108.75" x14ac:dyDescent="0.5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>
        <v>1</v>
      </c>
      <c r="I59" s="33">
        <f t="shared" ref="I59:I82" si="16">E59</f>
        <v>1310000</v>
      </c>
      <c r="J59" s="34">
        <v>1</v>
      </c>
      <c r="K59" s="34">
        <v>5</v>
      </c>
      <c r="L59" s="2" t="s">
        <v>155</v>
      </c>
      <c r="M59" s="60"/>
      <c r="N59" s="60"/>
      <c r="O59" s="60"/>
      <c r="P59" s="60"/>
      <c r="Q59" s="60"/>
      <c r="R59" s="60"/>
      <c r="S59" s="60"/>
      <c r="T59" s="60"/>
      <c r="U59" s="61"/>
      <c r="V59" s="61"/>
      <c r="W59" s="60"/>
      <c r="X59" s="60"/>
      <c r="Y59" s="67">
        <f t="shared" si="1"/>
        <v>0</v>
      </c>
    </row>
    <row r="60" spans="1:25" ht="93.75" customHeight="1" x14ac:dyDescent="0.5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7">
        <f t="shared" si="16"/>
        <v>4549000</v>
      </c>
      <c r="J60" s="38">
        <v>1</v>
      </c>
      <c r="K60" s="38">
        <v>5</v>
      </c>
      <c r="L60" s="36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87" x14ac:dyDescent="0.5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6"/>
        <v>2160000</v>
      </c>
      <c r="J61" s="34">
        <v>1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5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6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87" x14ac:dyDescent="0.5">
      <c r="A63" s="1"/>
      <c r="B63" s="2" t="s">
        <v>98</v>
      </c>
      <c r="C63" s="33"/>
      <c r="D63" s="33">
        <v>1442000</v>
      </c>
      <c r="E63" s="41">
        <v>1442000</v>
      </c>
      <c r="F63" s="33"/>
      <c r="G63" s="34"/>
      <c r="H63" s="34">
        <v>1</v>
      </c>
      <c r="I63" s="33">
        <f t="shared" si="16"/>
        <v>1442000</v>
      </c>
      <c r="J63" s="34">
        <v>1</v>
      </c>
      <c r="K63" s="34">
        <v>5</v>
      </c>
      <c r="L63" s="2" t="s">
        <v>149</v>
      </c>
      <c r="M63" s="60"/>
      <c r="N63" s="60"/>
      <c r="O63" s="60"/>
      <c r="P63" s="60"/>
      <c r="Q63" s="60"/>
      <c r="R63" s="60"/>
      <c r="S63" s="60"/>
      <c r="T63" s="60"/>
      <c r="U63" s="61"/>
      <c r="V63" s="61"/>
      <c r="W63" s="60"/>
      <c r="X63" s="60"/>
      <c r="Y63" s="67">
        <f t="shared" si="1"/>
        <v>0</v>
      </c>
    </row>
    <row r="64" spans="1:25" ht="65.25" x14ac:dyDescent="0.5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6"/>
        <v>7012000</v>
      </c>
      <c r="J64" s="34">
        <v>2</v>
      </c>
      <c r="K64" s="34">
        <v>5</v>
      </c>
      <c r="L64" s="2" t="s">
        <v>159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5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7">
        <f t="shared" si="16"/>
        <v>1612000</v>
      </c>
      <c r="J65" s="38">
        <v>2</v>
      </c>
      <c r="K65" s="38">
        <v>5</v>
      </c>
      <c r="L65" s="2" t="s">
        <v>159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5">
      <c r="A66" s="1"/>
      <c r="B66" s="2" t="s">
        <v>101</v>
      </c>
      <c r="C66" s="33"/>
      <c r="D66" s="33">
        <v>13000000</v>
      </c>
      <c r="E66" s="41">
        <v>13000000</v>
      </c>
      <c r="F66" s="33"/>
      <c r="G66" s="34"/>
      <c r="H66" s="34">
        <v>1</v>
      </c>
      <c r="I66" s="33">
        <f t="shared" si="16"/>
        <v>13000000</v>
      </c>
      <c r="J66" s="34">
        <v>1</v>
      </c>
      <c r="K66" s="34">
        <v>5</v>
      </c>
      <c r="L66" s="2" t="s">
        <v>149</v>
      </c>
      <c r="M66" s="60"/>
      <c r="N66" s="60"/>
      <c r="O66" s="60"/>
      <c r="P66" s="60"/>
      <c r="Q66" s="60"/>
      <c r="R66" s="60"/>
      <c r="S66" s="60"/>
      <c r="T66" s="60"/>
      <c r="U66" s="61"/>
      <c r="V66" s="61"/>
      <c r="W66" s="60"/>
      <c r="X66" s="60"/>
      <c r="Y66" s="67">
        <f t="shared" si="1"/>
        <v>0</v>
      </c>
    </row>
    <row r="67" spans="1:25" ht="87" x14ac:dyDescent="0.5">
      <c r="A67" s="1"/>
      <c r="B67" s="2" t="s">
        <v>102</v>
      </c>
      <c r="C67" s="33"/>
      <c r="D67" s="33">
        <v>7148000</v>
      </c>
      <c r="E67" s="41">
        <v>7148000</v>
      </c>
      <c r="F67" s="33"/>
      <c r="G67" s="34"/>
      <c r="H67" s="34">
        <v>1</v>
      </c>
      <c r="I67" s="33">
        <f t="shared" si="16"/>
        <v>7148000</v>
      </c>
      <c r="J67" s="34">
        <v>1</v>
      </c>
      <c r="K67" s="34">
        <v>5</v>
      </c>
      <c r="L67" s="2" t="s">
        <v>149</v>
      </c>
      <c r="M67" s="60"/>
      <c r="N67" s="60"/>
      <c r="O67" s="60"/>
      <c r="P67" s="60"/>
      <c r="Q67" s="60"/>
      <c r="R67" s="60"/>
      <c r="S67" s="60"/>
      <c r="T67" s="60"/>
      <c r="U67" s="61"/>
      <c r="V67" s="61"/>
      <c r="W67" s="60"/>
      <c r="X67" s="60"/>
      <c r="Y67" s="67">
        <f t="shared" si="1"/>
        <v>0</v>
      </c>
    </row>
    <row r="68" spans="1:25" ht="93" customHeight="1" x14ac:dyDescent="0.5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>
        <v>1</v>
      </c>
      <c r="I68" s="37">
        <f t="shared" si="16"/>
        <v>7210000</v>
      </c>
      <c r="J68" s="38">
        <v>1</v>
      </c>
      <c r="K68" s="38">
        <v>5</v>
      </c>
      <c r="L68" s="2" t="s">
        <v>149</v>
      </c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7">
        <f t="shared" si="1"/>
        <v>0</v>
      </c>
    </row>
    <row r="69" spans="1:25" ht="50.25" customHeight="1" x14ac:dyDescent="0.5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6"/>
        <v>1530000</v>
      </c>
      <c r="J69" s="34">
        <v>1</v>
      </c>
      <c r="K69" s="34">
        <v>5</v>
      </c>
      <c r="L69" s="2" t="s">
        <v>159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5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6"/>
        <v>5556000</v>
      </c>
      <c r="J70" s="34">
        <v>1</v>
      </c>
      <c r="K70" s="34">
        <v>5</v>
      </c>
      <c r="L70" s="2" t="s">
        <v>159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5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>
        <v>1</v>
      </c>
      <c r="I71" s="33">
        <f t="shared" si="16"/>
        <v>1859000</v>
      </c>
      <c r="J71" s="34">
        <v>1</v>
      </c>
      <c r="K71" s="34">
        <v>5</v>
      </c>
      <c r="L71" s="2" t="s">
        <v>149</v>
      </c>
      <c r="M71" s="60"/>
      <c r="N71" s="60"/>
      <c r="O71" s="60"/>
      <c r="P71" s="60"/>
      <c r="Q71" s="60"/>
      <c r="R71" s="60"/>
      <c r="S71" s="60"/>
      <c r="T71" s="60"/>
      <c r="U71" s="61"/>
      <c r="V71" s="61"/>
      <c r="W71" s="60"/>
      <c r="X71" s="60"/>
      <c r="Y71" s="67">
        <f t="shared" si="1"/>
        <v>0</v>
      </c>
    </row>
    <row r="72" spans="1:25" ht="71.25" customHeight="1" x14ac:dyDescent="0.5">
      <c r="A72" s="35"/>
      <c r="B72" s="2" t="s">
        <v>107</v>
      </c>
      <c r="C72" s="33"/>
      <c r="D72" s="33">
        <v>5121000</v>
      </c>
      <c r="E72" s="41">
        <v>5121000</v>
      </c>
      <c r="F72" s="37"/>
      <c r="G72" s="38"/>
      <c r="H72" s="34">
        <v>1</v>
      </c>
      <c r="I72" s="37">
        <f t="shared" si="16"/>
        <v>5121000</v>
      </c>
      <c r="J72" s="38">
        <v>1</v>
      </c>
      <c r="K72" s="38">
        <v>5</v>
      </c>
      <c r="L72" s="2" t="s">
        <v>157</v>
      </c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7">
        <f t="shared" ref="Y72:Y98" si="17">E72-I72-M72-N72-O72-P72-Q72-R72-S72-T72-U72-V72-W72</f>
        <v>0</v>
      </c>
    </row>
    <row r="73" spans="1:25" ht="71.25" customHeight="1" x14ac:dyDescent="0.5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6"/>
        <v>7077000</v>
      </c>
      <c r="J73" s="34">
        <v>2</v>
      </c>
      <c r="K73" s="34">
        <v>5</v>
      </c>
      <c r="L73" s="2" t="s">
        <v>150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7"/>
        <v>0</v>
      </c>
    </row>
    <row r="74" spans="1:25" ht="87" x14ac:dyDescent="0.5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>
        <v>1</v>
      </c>
      <c r="I74" s="33">
        <f t="shared" si="16"/>
        <v>6758000</v>
      </c>
      <c r="J74" s="34">
        <v>2</v>
      </c>
      <c r="K74" s="34">
        <v>5</v>
      </c>
      <c r="L74" s="2" t="s">
        <v>150</v>
      </c>
      <c r="M74" s="60"/>
      <c r="N74" s="60"/>
      <c r="O74" s="60"/>
      <c r="P74" s="60"/>
      <c r="Q74" s="60"/>
      <c r="R74" s="60"/>
      <c r="S74" s="60"/>
      <c r="T74" s="60"/>
      <c r="U74" s="61"/>
      <c r="V74" s="61"/>
      <c r="W74" s="60"/>
      <c r="X74" s="60"/>
      <c r="Y74" s="67">
        <f t="shared" si="17"/>
        <v>0</v>
      </c>
    </row>
    <row r="75" spans="1:25" ht="63.75" customHeight="1" x14ac:dyDescent="0.5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>
        <v>1</v>
      </c>
      <c r="I75" s="37">
        <f t="shared" si="16"/>
        <v>8608000</v>
      </c>
      <c r="J75" s="38">
        <v>1</v>
      </c>
      <c r="K75" s="38">
        <v>5</v>
      </c>
      <c r="L75" s="2" t="s">
        <v>149</v>
      </c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7">
        <f t="shared" si="17"/>
        <v>0</v>
      </c>
    </row>
    <row r="76" spans="1:25" ht="87" x14ac:dyDescent="0.5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>
        <v>1</v>
      </c>
      <c r="I76" s="33">
        <f t="shared" si="16"/>
        <v>3466000</v>
      </c>
      <c r="J76" s="34">
        <v>1</v>
      </c>
      <c r="K76" s="34">
        <v>5</v>
      </c>
      <c r="L76" s="2" t="s">
        <v>153</v>
      </c>
      <c r="M76" s="60"/>
      <c r="N76" s="60"/>
      <c r="O76" s="60"/>
      <c r="P76" s="60"/>
      <c r="Q76" s="60"/>
      <c r="R76" s="60"/>
      <c r="S76" s="60"/>
      <c r="T76" s="60"/>
      <c r="U76" s="61"/>
      <c r="V76" s="61"/>
      <c r="W76" s="60"/>
      <c r="X76" s="60"/>
      <c r="Y76" s="67">
        <f t="shared" si="17"/>
        <v>0</v>
      </c>
    </row>
    <row r="77" spans="1:25" ht="68.25" customHeight="1" x14ac:dyDescent="0.5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>
        <v>1</v>
      </c>
      <c r="I77" s="33">
        <f t="shared" si="16"/>
        <v>7419000</v>
      </c>
      <c r="J77" s="34">
        <v>1</v>
      </c>
      <c r="K77" s="34">
        <v>5</v>
      </c>
      <c r="L77" s="2" t="s">
        <v>155</v>
      </c>
      <c r="M77" s="60"/>
      <c r="N77" s="60"/>
      <c r="O77" s="60"/>
      <c r="P77" s="60"/>
      <c r="Q77" s="60"/>
      <c r="R77" s="60"/>
      <c r="S77" s="60"/>
      <c r="T77" s="60"/>
      <c r="U77" s="61"/>
      <c r="V77" s="61"/>
      <c r="W77" s="60"/>
      <c r="X77" s="60"/>
      <c r="Y77" s="67">
        <f t="shared" si="17"/>
        <v>0</v>
      </c>
    </row>
    <row r="78" spans="1:25" ht="65.25" x14ac:dyDescent="0.5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si="16"/>
        <v>2110000</v>
      </c>
      <c r="J78" s="34">
        <v>1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7"/>
        <v>0</v>
      </c>
    </row>
    <row r="79" spans="1:25" ht="77.25" customHeight="1" x14ac:dyDescent="0.5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6"/>
        <v>7290000</v>
      </c>
      <c r="J79" s="34">
        <v>1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7"/>
        <v>0</v>
      </c>
    </row>
    <row r="80" spans="1:25" ht="65.25" customHeight="1" x14ac:dyDescent="0.5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6"/>
        <v>6400000</v>
      </c>
      <c r="J80" s="34">
        <v>1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7"/>
        <v>0</v>
      </c>
    </row>
    <row r="81" spans="1:25" ht="65.25" x14ac:dyDescent="0.5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si="16"/>
        <v>1899000</v>
      </c>
      <c r="J81" s="34">
        <v>1</v>
      </c>
      <c r="K81" s="34">
        <v>5</v>
      </c>
      <c r="L81" s="2" t="s">
        <v>159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7"/>
        <v>0</v>
      </c>
    </row>
    <row r="82" spans="1:25" ht="105" customHeight="1" x14ac:dyDescent="0.5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>
        <v>1</v>
      </c>
      <c r="I82" s="33">
        <f t="shared" si="16"/>
        <v>3563000</v>
      </c>
      <c r="J82" s="34">
        <v>1</v>
      </c>
      <c r="K82" s="34">
        <v>5</v>
      </c>
      <c r="L82" s="2" t="s">
        <v>150</v>
      </c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7">
        <f t="shared" si="17"/>
        <v>0</v>
      </c>
    </row>
    <row r="83" spans="1:25" ht="87" x14ac:dyDescent="0.5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1</v>
      </c>
      <c r="K83" s="34">
        <v>5</v>
      </c>
      <c r="L83" s="2" t="s">
        <v>151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7"/>
        <v>0</v>
      </c>
    </row>
    <row r="84" spans="1:25" ht="43.5" x14ac:dyDescent="0.5">
      <c r="A84" s="45">
        <v>8</v>
      </c>
      <c r="B84" s="46" t="s">
        <v>139</v>
      </c>
      <c r="C84" s="47">
        <f>SUM(C85:C90)</f>
        <v>2636400</v>
      </c>
      <c r="D84" s="47">
        <f t="shared" ref="D84:F84" si="18">SUM(D85:D90)</f>
        <v>0</v>
      </c>
      <c r="E84" s="47">
        <f t="shared" si="18"/>
        <v>2636400</v>
      </c>
      <c r="F84" s="47">
        <f t="shared" si="18"/>
        <v>324640</v>
      </c>
      <c r="G84" s="48"/>
      <c r="H84" s="57">
        <f>SUM(H85:H90)</f>
        <v>0</v>
      </c>
      <c r="I84" s="57">
        <f t="shared" ref="I84:W84" si="19">SUM(I85:I90)</f>
        <v>0</v>
      </c>
      <c r="J84" s="57">
        <f t="shared" si="19"/>
        <v>0</v>
      </c>
      <c r="K84" s="57">
        <f t="shared" si="19"/>
        <v>0</v>
      </c>
      <c r="L84" s="57">
        <f t="shared" si="19"/>
        <v>0</v>
      </c>
      <c r="M84" s="57">
        <f t="shared" si="19"/>
        <v>0</v>
      </c>
      <c r="N84" s="57">
        <f t="shared" si="19"/>
        <v>0</v>
      </c>
      <c r="O84" s="57">
        <f t="shared" si="19"/>
        <v>152600</v>
      </c>
      <c r="P84" s="57">
        <f t="shared" si="19"/>
        <v>0</v>
      </c>
      <c r="Q84" s="57">
        <f t="shared" si="19"/>
        <v>0</v>
      </c>
      <c r="R84" s="57">
        <f t="shared" si="19"/>
        <v>2483800</v>
      </c>
      <c r="S84" s="57">
        <f t="shared" si="19"/>
        <v>0</v>
      </c>
      <c r="T84" s="57">
        <f t="shared" si="19"/>
        <v>0</v>
      </c>
      <c r="U84" s="57">
        <f t="shared" si="19"/>
        <v>0</v>
      </c>
      <c r="V84" s="57">
        <f t="shared" si="19"/>
        <v>0</v>
      </c>
      <c r="W84" s="57">
        <f t="shared" si="19"/>
        <v>0</v>
      </c>
      <c r="X84" s="63"/>
      <c r="Y84" s="67">
        <f t="shared" si="17"/>
        <v>0</v>
      </c>
    </row>
    <row r="85" spans="1:25" ht="42.75" customHeight="1" x14ac:dyDescent="0.5">
      <c r="A85" s="35"/>
      <c r="B85" s="2" t="s">
        <v>119</v>
      </c>
      <c r="C85" s="33">
        <v>68400</v>
      </c>
      <c r="D85" s="33"/>
      <c r="E85" s="41">
        <v>68400</v>
      </c>
      <c r="F85" s="37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7"/>
        <v>0</v>
      </c>
    </row>
    <row r="86" spans="1:25" ht="44.25" customHeight="1" x14ac:dyDescent="0.5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7"/>
        <v>0</v>
      </c>
    </row>
    <row r="87" spans="1:25" ht="43.5" x14ac:dyDescent="0.5">
      <c r="A87" s="1"/>
      <c r="B87" s="2" t="s">
        <v>121</v>
      </c>
      <c r="C87" s="33">
        <v>1742100</v>
      </c>
      <c r="D87" s="33"/>
      <c r="E87" s="41">
        <v>1742100</v>
      </c>
      <c r="F87" s="33">
        <v>157100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7"/>
        <v>0</v>
      </c>
    </row>
    <row r="88" spans="1:25" ht="42.75" customHeight="1" x14ac:dyDescent="0.5">
      <c r="A88" s="35"/>
      <c r="B88" s="2" t="s">
        <v>122</v>
      </c>
      <c r="C88" s="33">
        <v>118000</v>
      </c>
      <c r="D88" s="33"/>
      <c r="E88" s="41">
        <v>118000</v>
      </c>
      <c r="F88" s="37"/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7"/>
        <v>0</v>
      </c>
    </row>
    <row r="89" spans="1:25" ht="43.5" x14ac:dyDescent="0.5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7"/>
        <v>0</v>
      </c>
    </row>
    <row r="90" spans="1:25" ht="40.5" customHeight="1" x14ac:dyDescent="0.5">
      <c r="A90" s="1"/>
      <c r="B90" s="2" t="s">
        <v>124</v>
      </c>
      <c r="C90" s="33">
        <v>342200</v>
      </c>
      <c r="D90" s="33"/>
      <c r="E90" s="41">
        <v>342200</v>
      </c>
      <c r="F90" s="33">
        <v>21200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7"/>
        <v>0</v>
      </c>
    </row>
    <row r="91" spans="1:25" ht="65.25" x14ac:dyDescent="0.5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0">SUM(F92:F97)</f>
        <v>0</v>
      </c>
      <c r="G91" s="55">
        <f t="shared" si="20"/>
        <v>0</v>
      </c>
      <c r="H91" s="55">
        <f t="shared" si="20"/>
        <v>0</v>
      </c>
      <c r="I91" s="55">
        <f t="shared" si="20"/>
        <v>0</v>
      </c>
      <c r="J91" s="55">
        <f t="shared" si="20"/>
        <v>0</v>
      </c>
      <c r="K91" s="44">
        <f t="shared" si="20"/>
        <v>0</v>
      </c>
      <c r="L91" s="44">
        <f t="shared" si="20"/>
        <v>0</v>
      </c>
      <c r="M91" s="55">
        <f t="shared" si="20"/>
        <v>2880000</v>
      </c>
      <c r="N91" s="55">
        <f t="shared" si="20"/>
        <v>0</v>
      </c>
      <c r="O91" s="55">
        <f t="shared" si="20"/>
        <v>984000</v>
      </c>
      <c r="P91" s="55">
        <f t="shared" si="20"/>
        <v>0</v>
      </c>
      <c r="Q91" s="55">
        <f t="shared" si="20"/>
        <v>0</v>
      </c>
      <c r="R91" s="55">
        <f t="shared" si="20"/>
        <v>12935800</v>
      </c>
      <c r="S91" s="55">
        <f t="shared" si="20"/>
        <v>0</v>
      </c>
      <c r="T91" s="55">
        <f t="shared" si="20"/>
        <v>0</v>
      </c>
      <c r="U91" s="55">
        <f t="shared" si="20"/>
        <v>0</v>
      </c>
      <c r="V91" s="55">
        <f t="shared" si="20"/>
        <v>0</v>
      </c>
      <c r="W91" s="55">
        <f t="shared" si="20"/>
        <v>136000</v>
      </c>
      <c r="X91" s="63"/>
      <c r="Y91" s="67">
        <f t="shared" si="17"/>
        <v>0</v>
      </c>
    </row>
    <row r="92" spans="1:25" ht="45" customHeight="1" x14ac:dyDescent="0.5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7"/>
        <v>0</v>
      </c>
    </row>
    <row r="93" spans="1:25" ht="24" customHeight="1" x14ac:dyDescent="0.5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7"/>
        <v>0</v>
      </c>
    </row>
    <row r="94" spans="1:25" ht="43.5" x14ac:dyDescent="0.5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7"/>
        <v>0</v>
      </c>
    </row>
    <row r="95" spans="1:25" ht="42" customHeight="1" x14ac:dyDescent="0.5">
      <c r="A95" s="1"/>
      <c r="B95" s="2" t="s">
        <v>131</v>
      </c>
      <c r="C95" s="33">
        <v>1000000</v>
      </c>
      <c r="D95" s="33"/>
      <c r="E95" s="41">
        <v>1000000</v>
      </c>
      <c r="F95" s="37"/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7"/>
        <v>0</v>
      </c>
    </row>
    <row r="96" spans="1:25" ht="43.5" x14ac:dyDescent="0.5">
      <c r="A96" s="1"/>
      <c r="B96" s="2" t="s">
        <v>132</v>
      </c>
      <c r="C96" s="33">
        <v>3000000</v>
      </c>
      <c r="D96" s="33"/>
      <c r="E96" s="41">
        <v>3000000</v>
      </c>
      <c r="F96" s="33"/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7"/>
        <v>0</v>
      </c>
    </row>
    <row r="97" spans="1:25" ht="43.5" customHeight="1" x14ac:dyDescent="0.5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7"/>
        <v>0</v>
      </c>
    </row>
    <row r="98" spans="1:25" ht="87" x14ac:dyDescent="0.5">
      <c r="A98" s="51">
        <v>10</v>
      </c>
      <c r="B98" s="49" t="s">
        <v>125</v>
      </c>
      <c r="C98" s="50">
        <v>350000</v>
      </c>
      <c r="D98" s="50"/>
      <c r="E98" s="52">
        <v>350000</v>
      </c>
      <c r="F98" s="52">
        <v>45000</v>
      </c>
      <c r="G98" s="53"/>
      <c r="H98" s="53"/>
      <c r="I98" s="50"/>
      <c r="J98" s="53"/>
      <c r="K98" s="53"/>
      <c r="L98" s="49" t="s">
        <v>152</v>
      </c>
      <c r="M98" s="63">
        <v>25000</v>
      </c>
      <c r="N98" s="63">
        <v>25000</v>
      </c>
      <c r="O98" s="63">
        <v>25000</v>
      </c>
      <c r="P98" s="63">
        <v>25000</v>
      </c>
      <c r="Q98" s="63">
        <v>25000</v>
      </c>
      <c r="R98" s="63">
        <v>15000</v>
      </c>
      <c r="S98" s="63">
        <v>15000</v>
      </c>
      <c r="T98" s="63">
        <v>15000</v>
      </c>
      <c r="U98" s="63">
        <v>30000</v>
      </c>
      <c r="V98" s="63">
        <v>150000</v>
      </c>
      <c r="W98" s="63"/>
      <c r="X98" s="63"/>
      <c r="Y98" s="67">
        <f t="shared" si="17"/>
        <v>0</v>
      </c>
    </row>
    <row r="99" spans="1:25" ht="4.5" customHeight="1" x14ac:dyDescent="0.3">
      <c r="A99" s="8"/>
      <c r="B99" s="9"/>
      <c r="C99" s="39"/>
      <c r="D99" s="39"/>
      <c r="E99" s="32">
        <f t="shared" ref="E99" si="21">C99+D99</f>
        <v>0</v>
      </c>
      <c r="F99" s="39"/>
      <c r="G99" s="40"/>
      <c r="H99" s="40"/>
      <c r="I99" s="39"/>
      <c r="J99" s="40"/>
      <c r="K99" s="40"/>
      <c r="L99" s="9"/>
      <c r="M99" s="64"/>
      <c r="N99" s="64"/>
      <c r="O99" s="64"/>
      <c r="P99" s="64"/>
      <c r="Q99" s="64"/>
      <c r="R99" s="64"/>
      <c r="S99" s="64"/>
      <c r="T99" s="64"/>
      <c r="U99" s="65"/>
      <c r="V99" s="65"/>
      <c r="W99" s="64"/>
      <c r="X99" s="64"/>
    </row>
    <row r="100" spans="1:25" ht="22.5" customHeight="1" x14ac:dyDescent="0.5">
      <c r="A100" s="225" t="s">
        <v>29</v>
      </c>
      <c r="B100" s="226"/>
      <c r="C100" s="19">
        <f>C7+C9+C15+C17+C22+C26+C28+C33+C84+C91+C98</f>
        <v>52333600</v>
      </c>
      <c r="D100" s="19">
        <f t="shared" ref="D100:W100" si="22">D7+D9+D15+D17+D22+D26+D28+D33+D84+D91+D98</f>
        <v>374333600</v>
      </c>
      <c r="E100" s="19">
        <f>E7+E9+E15+E17+E22+E26+E28+E33+E84+E91+E98</f>
        <v>426667200</v>
      </c>
      <c r="F100" s="19">
        <f t="shared" si="22"/>
        <v>2619545.81</v>
      </c>
      <c r="G100" s="19">
        <f t="shared" si="22"/>
        <v>0</v>
      </c>
      <c r="H100" s="19">
        <f t="shared" si="22"/>
        <v>64</v>
      </c>
      <c r="I100" s="19">
        <f t="shared" si="22"/>
        <v>382598600</v>
      </c>
      <c r="J100" s="19">
        <f t="shared" si="22"/>
        <v>4</v>
      </c>
      <c r="K100" s="19">
        <f t="shared" si="22"/>
        <v>0</v>
      </c>
      <c r="L100" s="19"/>
      <c r="M100" s="19">
        <f>M7+M9+M15+M17+M22+M26+M28+M33+M84+M91+M98</f>
        <v>4905000</v>
      </c>
      <c r="N100" s="19">
        <f t="shared" si="22"/>
        <v>1025000</v>
      </c>
      <c r="O100" s="19">
        <f t="shared" si="22"/>
        <v>9456600</v>
      </c>
      <c r="P100" s="19">
        <f t="shared" si="22"/>
        <v>2440500</v>
      </c>
      <c r="Q100" s="19">
        <f t="shared" si="22"/>
        <v>5450900</v>
      </c>
      <c r="R100" s="19">
        <f t="shared" si="22"/>
        <v>16434600</v>
      </c>
      <c r="S100" s="19">
        <f t="shared" si="22"/>
        <v>1015000</v>
      </c>
      <c r="T100" s="19">
        <f t="shared" si="22"/>
        <v>1015000</v>
      </c>
      <c r="U100" s="19">
        <f t="shared" si="22"/>
        <v>1030000</v>
      </c>
      <c r="V100" s="19">
        <f t="shared" si="22"/>
        <v>150000</v>
      </c>
      <c r="W100" s="19">
        <f t="shared" si="22"/>
        <v>1146000</v>
      </c>
      <c r="X100" s="56"/>
    </row>
    <row r="101" spans="1:25" ht="22.5" customHeight="1" x14ac:dyDescent="0.3">
      <c r="A101" s="23"/>
      <c r="B101" s="23"/>
      <c r="C101" s="29"/>
      <c r="D101" s="29"/>
      <c r="E101" s="29"/>
      <c r="F101" s="29"/>
      <c r="G101" s="23"/>
      <c r="H101" s="23"/>
      <c r="I101" s="31"/>
      <c r="J101" s="23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3">
      <c r="A102" s="23"/>
      <c r="B102" s="23"/>
      <c r="C102" s="29"/>
      <c r="D102" s="29"/>
      <c r="E102" s="29"/>
      <c r="F102" s="29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3"/>
      <c r="B103" s="23"/>
      <c r="C103" s="29"/>
      <c r="D103" s="29"/>
      <c r="E103" s="29"/>
      <c r="F103" s="29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55000000000000004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55000000000000004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4" x14ac:dyDescent="0.55000000000000004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4" x14ac:dyDescent="0.55000000000000004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4" x14ac:dyDescent="0.55000000000000004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4" x14ac:dyDescent="0.55000000000000004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4" x14ac:dyDescent="0.55000000000000004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4" x14ac:dyDescent="0.55000000000000004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4" x14ac:dyDescent="0.55000000000000004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4" x14ac:dyDescent="0.55000000000000004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4" x14ac:dyDescent="0.55000000000000004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4" x14ac:dyDescent="0.55000000000000004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4" x14ac:dyDescent="0.55000000000000004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4" x14ac:dyDescent="0.55000000000000004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4" x14ac:dyDescent="0.55000000000000004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4" x14ac:dyDescent="0.55000000000000004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11" customWidth="1"/>
    <col min="2" max="2" width="28.75" style="11" customWidth="1"/>
    <col min="3" max="3" width="10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7.75" x14ac:dyDescent="0.5">
      <c r="A1" s="185" t="s">
        <v>31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25" ht="27.75" x14ac:dyDescent="0.5">
      <c r="A2" s="185" t="s">
        <v>35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</row>
    <row r="3" spans="1:25" ht="18" customHeight="1" x14ac:dyDescent="0.5">
      <c r="A3" s="185" t="s">
        <v>169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5">
      <c r="A5" s="227" t="s">
        <v>0</v>
      </c>
      <c r="B5" s="192" t="s">
        <v>1</v>
      </c>
      <c r="C5" s="229" t="s">
        <v>26</v>
      </c>
      <c r="D5" s="229" t="s">
        <v>11</v>
      </c>
      <c r="E5" s="231" t="s">
        <v>2</v>
      </c>
      <c r="F5" s="231" t="s">
        <v>3</v>
      </c>
      <c r="G5" s="231" t="s">
        <v>8</v>
      </c>
      <c r="H5" s="232" t="s">
        <v>30</v>
      </c>
      <c r="I5" s="232"/>
      <c r="J5" s="232"/>
      <c r="K5" s="232"/>
      <c r="L5" s="232"/>
      <c r="M5" s="192" t="s">
        <v>10</v>
      </c>
      <c r="N5" s="192"/>
      <c r="O5" s="192"/>
      <c r="P5" s="192"/>
      <c r="Q5" s="192"/>
      <c r="R5" s="192"/>
      <c r="S5" s="192"/>
      <c r="T5" s="192"/>
      <c r="U5" s="192"/>
      <c r="V5" s="192"/>
      <c r="W5" s="231" t="s">
        <v>16</v>
      </c>
      <c r="X5" s="233" t="s">
        <v>36</v>
      </c>
    </row>
    <row r="6" spans="1:25" ht="102" customHeight="1" x14ac:dyDescent="0.5">
      <c r="A6" s="228"/>
      <c r="B6" s="192"/>
      <c r="C6" s="230"/>
      <c r="D6" s="230"/>
      <c r="E6" s="231"/>
      <c r="F6" s="231"/>
      <c r="G6" s="231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31"/>
      <c r="X6" s="234"/>
    </row>
    <row r="7" spans="1:25" ht="43.5" customHeight="1" x14ac:dyDescent="0.5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43.5" x14ac:dyDescent="0.5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5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2</v>
      </c>
      <c r="I9" s="57">
        <f t="shared" ref="I9:W9" si="3">SUM(I10:I14)</f>
        <v>9579000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658000</v>
      </c>
      <c r="O9" s="48">
        <f t="shared" si="3"/>
        <v>0</v>
      </c>
      <c r="P9" s="48">
        <f t="shared" si="3"/>
        <v>658000</v>
      </c>
      <c r="Q9" s="57">
        <f t="shared" si="3"/>
        <v>14263000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1919000</v>
      </c>
      <c r="X9" s="57"/>
      <c r="Y9" s="67">
        <f t="shared" si="1"/>
        <v>0</v>
      </c>
    </row>
    <row r="10" spans="1:25" ht="63.75" customHeight="1" x14ac:dyDescent="0.5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/>
      <c r="I10" s="33"/>
      <c r="J10" s="34" t="s">
        <v>4</v>
      </c>
      <c r="K10" s="34"/>
      <c r="L10" s="2" t="s">
        <v>156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43.5" x14ac:dyDescent="0.5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/>
      <c r="I11" s="33"/>
      <c r="J11" s="34" t="s">
        <v>4</v>
      </c>
      <c r="K11" s="34"/>
      <c r="L11" s="2" t="s">
        <v>156</v>
      </c>
      <c r="M11" s="60"/>
      <c r="N11" s="60"/>
      <c r="O11" s="60"/>
      <c r="P11" s="60"/>
      <c r="Q11" s="60">
        <v>10589000</v>
      </c>
      <c r="R11" s="60"/>
      <c r="S11" s="60"/>
      <c r="T11" s="60"/>
      <c r="U11" s="61"/>
      <c r="V11" s="61"/>
      <c r="W11" s="60">
        <v>1411000</v>
      </c>
      <c r="X11" s="60"/>
      <c r="Y11" s="67">
        <f t="shared" si="1"/>
        <v>0</v>
      </c>
    </row>
    <row r="12" spans="1:25" ht="70.5" customHeight="1" x14ac:dyDescent="0.5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4">
        <v>1</v>
      </c>
      <c r="I12" s="33">
        <f>E12</f>
        <v>2379000</v>
      </c>
      <c r="J12" s="34">
        <v>2</v>
      </c>
      <c r="K12" s="34">
        <v>5</v>
      </c>
      <c r="L12" s="2" t="s">
        <v>164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65.25" x14ac:dyDescent="0.5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2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5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/>
      <c r="I14" s="33"/>
      <c r="J14" s="34" t="s">
        <v>4</v>
      </c>
      <c r="K14" s="34"/>
      <c r="L14" s="2" t="s">
        <v>156</v>
      </c>
      <c r="M14" s="60"/>
      <c r="N14" s="60">
        <v>658000</v>
      </c>
      <c r="O14" s="60"/>
      <c r="P14" s="60">
        <v>658000</v>
      </c>
      <c r="Q14" s="60">
        <v>564000</v>
      </c>
      <c r="R14" s="60"/>
      <c r="S14" s="60"/>
      <c r="T14" s="60"/>
      <c r="U14" s="61"/>
      <c r="V14" s="61"/>
      <c r="W14" s="60">
        <f>E14-N14-P14-Q14</f>
        <v>20000</v>
      </c>
      <c r="X14" s="60"/>
      <c r="Y14" s="67">
        <f t="shared" si="1"/>
        <v>0</v>
      </c>
    </row>
    <row r="15" spans="1:25" ht="43.5" x14ac:dyDescent="0.5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2932652.27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5">
      <c r="A16" s="35"/>
      <c r="B16" s="2" t="s">
        <v>58</v>
      </c>
      <c r="C16" s="33">
        <v>10000000</v>
      </c>
      <c r="D16" s="33"/>
      <c r="E16" s="41">
        <v>10000000</v>
      </c>
      <c r="F16" s="37">
        <v>2932652.27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43.5" x14ac:dyDescent="0.5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672100</v>
      </c>
      <c r="G17" s="48"/>
      <c r="H17" s="48">
        <f>SUM(H18:H21)</f>
        <v>3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5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4">
        <v>1</v>
      </c>
      <c r="I18" s="33">
        <f>E18</f>
        <v>9930000</v>
      </c>
      <c r="J18" s="38">
        <v>2</v>
      </c>
      <c r="K18" s="38">
        <v>5</v>
      </c>
      <c r="L18" s="2" t="s">
        <v>166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5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167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5">
      <c r="A20" s="1"/>
      <c r="B20" s="2" t="s">
        <v>61</v>
      </c>
      <c r="C20" s="33">
        <v>1415500</v>
      </c>
      <c r="D20" s="33"/>
      <c r="E20" s="41">
        <v>1415500</v>
      </c>
      <c r="F20" s="33">
        <v>672100</v>
      </c>
      <c r="G20" s="34"/>
      <c r="H20" s="34">
        <v>0</v>
      </c>
      <c r="I20" s="33"/>
      <c r="J20" s="34"/>
      <c r="K20" s="34"/>
      <c r="L20" s="2" t="s">
        <v>152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5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1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5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2</v>
      </c>
      <c r="I22" s="47">
        <f>SUM(I23:I25)</f>
        <v>43000000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1098000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249000</v>
      </c>
      <c r="X22" s="57"/>
      <c r="Y22" s="67">
        <f t="shared" si="1"/>
        <v>0</v>
      </c>
    </row>
    <row r="23" spans="1:25" ht="42.75" customHeight="1" x14ac:dyDescent="0.5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2</v>
      </c>
      <c r="K23" s="34">
        <v>5</v>
      </c>
      <c r="L23" s="2" t="s">
        <v>157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87" x14ac:dyDescent="0.5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/>
      <c r="I24" s="33"/>
      <c r="J24" s="34" t="s">
        <v>4</v>
      </c>
      <c r="K24" s="34"/>
      <c r="L24" s="2" t="s">
        <v>156</v>
      </c>
      <c r="M24" s="60"/>
      <c r="N24" s="60"/>
      <c r="O24" s="60"/>
      <c r="P24" s="60">
        <v>1098000</v>
      </c>
      <c r="Q24" s="60"/>
      <c r="R24" s="60"/>
      <c r="S24" s="60"/>
      <c r="T24" s="60"/>
      <c r="U24" s="61"/>
      <c r="V24" s="61"/>
      <c r="W24" s="60">
        <f>E24-P24</f>
        <v>249000</v>
      </c>
      <c r="X24" s="60"/>
      <c r="Y24" s="67">
        <f t="shared" si="1"/>
        <v>0</v>
      </c>
    </row>
    <row r="25" spans="1:25" ht="42.75" customHeight="1" x14ac:dyDescent="0.5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3">
        <f>E25</f>
        <v>20000000</v>
      </c>
      <c r="J25" s="38">
        <v>2</v>
      </c>
      <c r="K25" s="38">
        <v>5</v>
      </c>
      <c r="L25" s="2" t="s">
        <v>171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43.5" x14ac:dyDescent="0.5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5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4</v>
      </c>
      <c r="K27" s="34">
        <v>1</v>
      </c>
      <c r="L27" s="2" t="s">
        <v>170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5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5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2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65.25" x14ac:dyDescent="0.5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3</v>
      </c>
      <c r="K30" s="34">
        <v>5</v>
      </c>
      <c r="L30" s="2" t="s">
        <v>168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5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2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43.5" x14ac:dyDescent="0.5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2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5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2476000</v>
      </c>
      <c r="G33" s="48"/>
      <c r="H33" s="57">
        <f>SUM(H34:H83)</f>
        <v>24</v>
      </c>
      <c r="I33" s="57">
        <f t="shared" ref="I33:W33" si="14">SUM(I34:I83)</f>
        <v>122277000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5741000</v>
      </c>
      <c r="O33" s="57">
        <f t="shared" si="14"/>
        <v>25002000</v>
      </c>
      <c r="P33" s="57">
        <f t="shared" si="14"/>
        <v>12156900</v>
      </c>
      <c r="Q33" s="57">
        <f t="shared" si="14"/>
        <v>38051000</v>
      </c>
      <c r="R33" s="57">
        <f t="shared" si="14"/>
        <v>9148000</v>
      </c>
      <c r="S33" s="57">
        <f t="shared" si="14"/>
        <v>9127000</v>
      </c>
      <c r="T33" s="57">
        <f t="shared" si="14"/>
        <v>0</v>
      </c>
      <c r="U33" s="57">
        <f t="shared" si="14"/>
        <v>0</v>
      </c>
      <c r="V33" s="57">
        <f t="shared" si="14"/>
        <v>8839000</v>
      </c>
      <c r="W33" s="57">
        <f t="shared" si="14"/>
        <v>21861700</v>
      </c>
      <c r="X33" s="63"/>
      <c r="Y33" s="67">
        <f t="shared" si="1"/>
        <v>0</v>
      </c>
    </row>
    <row r="34" spans="1:25" ht="108.75" x14ac:dyDescent="0.5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41" si="15">E34</f>
        <v>11500000</v>
      </c>
      <c r="J34" s="34">
        <v>3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5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3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5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3">
        <f t="shared" si="15"/>
        <v>2400000</v>
      </c>
      <c r="J36" s="38">
        <v>3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5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149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87" x14ac:dyDescent="0.5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/>
      <c r="I38" s="33"/>
      <c r="J38" s="34" t="s">
        <v>4</v>
      </c>
      <c r="K38" s="34"/>
      <c r="L38" s="2"/>
      <c r="M38" s="60"/>
      <c r="N38" s="60"/>
      <c r="O38" s="60"/>
      <c r="P38" s="60"/>
      <c r="Q38" s="60"/>
      <c r="R38" s="60">
        <v>4168000</v>
      </c>
      <c r="S38" s="60"/>
      <c r="T38" s="60"/>
      <c r="U38" s="61"/>
      <c r="V38" s="61"/>
      <c r="W38" s="60">
        <v>1583000</v>
      </c>
      <c r="X38" s="60"/>
      <c r="Y38" s="67">
        <f t="shared" si="1"/>
        <v>0</v>
      </c>
    </row>
    <row r="39" spans="1:25" ht="87.75" customHeight="1" x14ac:dyDescent="0.5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/>
      <c r="I39" s="37"/>
      <c r="J39" s="34" t="s">
        <v>4</v>
      </c>
      <c r="K39" s="38"/>
      <c r="L39" s="2" t="s">
        <v>156</v>
      </c>
      <c r="M39" s="62"/>
      <c r="N39" s="62"/>
      <c r="O39" s="62"/>
      <c r="P39" s="62"/>
      <c r="Q39" s="60">
        <v>3250000</v>
      </c>
      <c r="R39" s="62"/>
      <c r="S39" s="62"/>
      <c r="T39" s="62"/>
      <c r="U39" s="62"/>
      <c r="V39" s="62"/>
      <c r="W39" s="60">
        <f>E39-Q39</f>
        <v>841000</v>
      </c>
      <c r="X39" s="62"/>
      <c r="Y39" s="67">
        <f t="shared" si="1"/>
        <v>0</v>
      </c>
    </row>
    <row r="40" spans="1:25" ht="108.75" x14ac:dyDescent="0.5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/>
      <c r="I40" s="33"/>
      <c r="J40" s="34" t="s">
        <v>4</v>
      </c>
      <c r="K40" s="34"/>
      <c r="L40" s="2"/>
      <c r="M40" s="60"/>
      <c r="N40" s="60"/>
      <c r="O40" s="60"/>
      <c r="P40" s="60"/>
      <c r="Q40" s="60">
        <v>2842000</v>
      </c>
      <c r="R40" s="60"/>
      <c r="S40" s="60"/>
      <c r="T40" s="60"/>
      <c r="U40" s="61"/>
      <c r="V40" s="61"/>
      <c r="W40" s="60">
        <v>558000</v>
      </c>
      <c r="X40" s="60"/>
      <c r="Y40" s="67">
        <f t="shared" si="1"/>
        <v>0</v>
      </c>
    </row>
    <row r="41" spans="1:25" ht="64.5" customHeight="1" x14ac:dyDescent="0.5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2</v>
      </c>
      <c r="K41" s="34">
        <v>5</v>
      </c>
      <c r="L41" s="2" t="s">
        <v>173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65.25" x14ac:dyDescent="0.5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ref="I42:I51" si="16">E42</f>
        <v>5980000</v>
      </c>
      <c r="J42" s="34">
        <v>2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5">
      <c r="A43" s="35"/>
      <c r="B43" s="68" t="s">
        <v>80</v>
      </c>
      <c r="C43" s="33"/>
      <c r="D43" s="33">
        <v>5000000</v>
      </c>
      <c r="E43" s="41">
        <v>5000000</v>
      </c>
      <c r="F43" s="37"/>
      <c r="G43" s="38"/>
      <c r="H43" s="34"/>
      <c r="I43" s="33"/>
      <c r="J43" s="34" t="s">
        <v>4</v>
      </c>
      <c r="K43" s="34"/>
      <c r="L43" s="2" t="s">
        <v>157</v>
      </c>
      <c r="M43" s="62"/>
      <c r="N43" s="62"/>
      <c r="O43" s="62"/>
      <c r="P43" s="62"/>
      <c r="Q43" s="60">
        <v>3740000</v>
      </c>
      <c r="R43" s="62"/>
      <c r="S43" s="62"/>
      <c r="T43" s="62"/>
      <c r="U43" s="62"/>
      <c r="V43" s="62"/>
      <c r="W43" s="62">
        <v>1260000</v>
      </c>
      <c r="X43" s="62"/>
      <c r="Y43" s="67">
        <f t="shared" si="1"/>
        <v>0</v>
      </c>
    </row>
    <row r="44" spans="1:25" ht="66.75" customHeight="1" x14ac:dyDescent="0.5">
      <c r="A44" s="1"/>
      <c r="B44" s="68" t="s">
        <v>81</v>
      </c>
      <c r="C44" s="33"/>
      <c r="D44" s="33">
        <v>1999800</v>
      </c>
      <c r="E44" s="41">
        <v>1999800</v>
      </c>
      <c r="F44" s="33"/>
      <c r="G44" s="34"/>
      <c r="H44" s="34"/>
      <c r="I44" s="33"/>
      <c r="J44" s="34" t="s">
        <v>4</v>
      </c>
      <c r="K44" s="34"/>
      <c r="L44" s="2" t="s">
        <v>157</v>
      </c>
      <c r="M44" s="60"/>
      <c r="N44" s="60"/>
      <c r="O44" s="60"/>
      <c r="P44" s="60">
        <v>1360000</v>
      </c>
      <c r="Q44" s="60"/>
      <c r="R44" s="60"/>
      <c r="S44" s="60"/>
      <c r="T44" s="60"/>
      <c r="U44" s="61"/>
      <c r="V44" s="61"/>
      <c r="W44" s="60">
        <v>639800</v>
      </c>
      <c r="X44" s="60"/>
      <c r="Y44" s="67">
        <f t="shared" si="1"/>
        <v>0</v>
      </c>
    </row>
    <row r="45" spans="1:25" ht="65.25" x14ac:dyDescent="0.5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/>
      <c r="I45" s="33"/>
      <c r="J45" s="34" t="s">
        <v>4</v>
      </c>
      <c r="K45" s="34"/>
      <c r="L45" s="2" t="s">
        <v>156</v>
      </c>
      <c r="M45" s="60"/>
      <c r="N45" s="60"/>
      <c r="O45" s="60"/>
      <c r="P45" s="60">
        <v>1345000</v>
      </c>
      <c r="Q45" s="60"/>
      <c r="R45" s="60"/>
      <c r="S45" s="60"/>
      <c r="T45" s="60"/>
      <c r="U45" s="61"/>
      <c r="V45" s="61"/>
      <c r="W45" s="60">
        <f>E45-P45</f>
        <v>639800</v>
      </c>
      <c r="X45" s="60"/>
      <c r="Y45" s="67">
        <f t="shared" si="1"/>
        <v>0</v>
      </c>
    </row>
    <row r="46" spans="1:25" ht="65.25" customHeight="1" x14ac:dyDescent="0.5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6"/>
        <v>1992000</v>
      </c>
      <c r="J46" s="38">
        <v>2</v>
      </c>
      <c r="K46" s="38">
        <v>5</v>
      </c>
      <c r="L46" s="2" t="s">
        <v>172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65.25" x14ac:dyDescent="0.5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6"/>
        <v>1965000</v>
      </c>
      <c r="J47" s="34">
        <v>2</v>
      </c>
      <c r="K47" s="34">
        <v>5</v>
      </c>
      <c r="L47" s="2" t="s">
        <v>172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5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6"/>
        <v>1262000</v>
      </c>
      <c r="J48" s="34">
        <v>2</v>
      </c>
      <c r="K48" s="34">
        <v>5</v>
      </c>
      <c r="L48" s="2" t="s">
        <v>172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65.25" x14ac:dyDescent="0.5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/>
      <c r="I49" s="33"/>
      <c r="J49" s="34" t="s">
        <v>4</v>
      </c>
      <c r="K49" s="34"/>
      <c r="L49" s="2" t="s">
        <v>156</v>
      </c>
      <c r="M49" s="60"/>
      <c r="N49" s="60">
        <v>1396000</v>
      </c>
      <c r="O49" s="60">
        <v>2792000</v>
      </c>
      <c r="P49" s="60">
        <v>2792000</v>
      </c>
      <c r="Q49" s="60">
        <v>2792000</v>
      </c>
      <c r="R49" s="60"/>
      <c r="S49" s="60">
        <v>4188000</v>
      </c>
      <c r="T49" s="60"/>
      <c r="U49" s="61"/>
      <c r="V49" s="61"/>
      <c r="W49" s="60">
        <f>E49-N49-O49-P49-Q49-S49</f>
        <v>226000</v>
      </c>
      <c r="X49" s="60"/>
      <c r="Y49" s="67">
        <f t="shared" si="1"/>
        <v>0</v>
      </c>
    </row>
    <row r="50" spans="1:25" ht="72" customHeight="1" x14ac:dyDescent="0.5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/>
      <c r="I50" s="33"/>
      <c r="J50" s="34" t="s">
        <v>4</v>
      </c>
      <c r="K50" s="34"/>
      <c r="L50" s="2" t="s">
        <v>156</v>
      </c>
      <c r="M50" s="62"/>
      <c r="N50" s="60">
        <v>1989000</v>
      </c>
      <c r="O50" s="60">
        <v>1989000</v>
      </c>
      <c r="P50" s="60"/>
      <c r="Q50" s="60">
        <v>2652000</v>
      </c>
      <c r="R50" s="62"/>
      <c r="S50" s="62"/>
      <c r="T50" s="62"/>
      <c r="U50" s="62"/>
      <c r="V50" s="62"/>
      <c r="W50" s="60">
        <f>E50-N50-O50-Q50</f>
        <v>334000</v>
      </c>
      <c r="X50" s="62"/>
      <c r="Y50" s="67">
        <f t="shared" si="1"/>
        <v>0</v>
      </c>
    </row>
    <row r="51" spans="1:25" ht="72" customHeight="1" x14ac:dyDescent="0.5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6"/>
        <v>4504000</v>
      </c>
      <c r="J51" s="34">
        <v>2</v>
      </c>
      <c r="K51" s="34">
        <v>5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87" x14ac:dyDescent="0.5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/>
      <c r="I52" s="33"/>
      <c r="J52" s="34" t="s">
        <v>4</v>
      </c>
      <c r="K52" s="34"/>
      <c r="L52" s="2" t="s">
        <v>156</v>
      </c>
      <c r="M52" s="60"/>
      <c r="N52" s="60"/>
      <c r="O52" s="60"/>
      <c r="P52" s="60"/>
      <c r="Q52" s="60">
        <v>8720000</v>
      </c>
      <c r="R52" s="60"/>
      <c r="S52" s="60"/>
      <c r="T52" s="60"/>
      <c r="U52" s="61"/>
      <c r="V52" s="61"/>
      <c r="W52" s="60">
        <f>E52-Q52</f>
        <v>29000</v>
      </c>
      <c r="X52" s="60"/>
      <c r="Y52" s="67">
        <f t="shared" si="1"/>
        <v>0</v>
      </c>
    </row>
    <row r="53" spans="1:25" ht="92.25" customHeight="1" x14ac:dyDescent="0.5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/>
      <c r="I53" s="37"/>
      <c r="J53" s="34" t="s">
        <v>4</v>
      </c>
      <c r="K53" s="38"/>
      <c r="L53" s="2" t="s">
        <v>156</v>
      </c>
      <c r="M53" s="62"/>
      <c r="N53" s="62"/>
      <c r="O53" s="62"/>
      <c r="P53" s="62"/>
      <c r="Q53" s="60">
        <v>2598000</v>
      </c>
      <c r="R53" s="62"/>
      <c r="S53" s="62"/>
      <c r="T53" s="62"/>
      <c r="U53" s="62"/>
      <c r="V53" s="62"/>
      <c r="W53" s="60">
        <f>E53-Q53</f>
        <v>482000</v>
      </c>
      <c r="X53" s="62"/>
      <c r="Y53" s="67">
        <f t="shared" si="1"/>
        <v>0</v>
      </c>
    </row>
    <row r="54" spans="1:25" ht="65.25" x14ac:dyDescent="0.5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/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5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/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65.25" x14ac:dyDescent="0.5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5">
      <c r="A57" s="35"/>
      <c r="B57" s="2" t="s">
        <v>94</v>
      </c>
      <c r="C57" s="33"/>
      <c r="D57" s="33">
        <v>2681000</v>
      </c>
      <c r="E57" s="41">
        <v>2681000</v>
      </c>
      <c r="F57" s="33">
        <v>2476000</v>
      </c>
      <c r="G57" s="38"/>
      <c r="H57" s="34"/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5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/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108.75" x14ac:dyDescent="0.5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/>
      <c r="I59" s="33"/>
      <c r="J59" s="34" t="s">
        <v>4</v>
      </c>
      <c r="K59" s="34"/>
      <c r="L59" s="2" t="s">
        <v>156</v>
      </c>
      <c r="M59" s="60"/>
      <c r="N59" s="60"/>
      <c r="O59" s="60">
        <v>1310000</v>
      </c>
      <c r="P59" s="60"/>
      <c r="Q59" s="60"/>
      <c r="R59" s="60"/>
      <c r="S59" s="60"/>
      <c r="T59" s="60"/>
      <c r="U59" s="61"/>
      <c r="V59" s="61"/>
      <c r="W59" s="60">
        <f>E59-O59</f>
        <v>0</v>
      </c>
      <c r="X59" s="60"/>
      <c r="Y59" s="67">
        <f t="shared" si="1"/>
        <v>0</v>
      </c>
    </row>
    <row r="60" spans="1:25" ht="93.75" customHeight="1" x14ac:dyDescent="0.5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3">
        <f t="shared" ref="I60:I73" si="17">E60</f>
        <v>4549000</v>
      </c>
      <c r="J60" s="34">
        <v>2</v>
      </c>
      <c r="K60" s="34">
        <v>5</v>
      </c>
      <c r="L60" s="2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87" x14ac:dyDescent="0.5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7"/>
        <v>2160000</v>
      </c>
      <c r="J61" s="34">
        <v>2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5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7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87" x14ac:dyDescent="0.5">
      <c r="A63" s="1"/>
      <c r="B63" s="68" t="s">
        <v>98</v>
      </c>
      <c r="C63" s="33"/>
      <c r="D63" s="33">
        <v>1442000</v>
      </c>
      <c r="E63" s="41">
        <v>1442000</v>
      </c>
      <c r="F63" s="33"/>
      <c r="G63" s="34"/>
      <c r="H63" s="34"/>
      <c r="I63" s="33"/>
      <c r="J63" s="34" t="s">
        <v>4</v>
      </c>
      <c r="K63" s="34"/>
      <c r="L63" s="2" t="s">
        <v>157</v>
      </c>
      <c r="M63" s="60"/>
      <c r="N63" s="60"/>
      <c r="O63" s="60"/>
      <c r="P63" s="60">
        <v>1355000</v>
      </c>
      <c r="Q63" s="60"/>
      <c r="R63" s="60"/>
      <c r="S63" s="60"/>
      <c r="T63" s="60"/>
      <c r="U63" s="61"/>
      <c r="V63" s="61"/>
      <c r="W63" s="60">
        <v>87000</v>
      </c>
      <c r="X63" s="60"/>
      <c r="Y63" s="67">
        <f t="shared" si="1"/>
        <v>0</v>
      </c>
    </row>
    <row r="64" spans="1:25" ht="65.25" x14ac:dyDescent="0.5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7"/>
        <v>7012000</v>
      </c>
      <c r="J64" s="34">
        <v>2</v>
      </c>
      <c r="K64" s="34">
        <v>5</v>
      </c>
      <c r="L64" s="2" t="s">
        <v>160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5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3">
        <f t="shared" si="17"/>
        <v>1612000</v>
      </c>
      <c r="J65" s="34">
        <v>2</v>
      </c>
      <c r="K65" s="34">
        <v>5</v>
      </c>
      <c r="L65" s="2" t="s">
        <v>150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5">
      <c r="A66" s="1"/>
      <c r="B66" s="68" t="s">
        <v>101</v>
      </c>
      <c r="C66" s="33"/>
      <c r="D66" s="33">
        <v>13000000</v>
      </c>
      <c r="E66" s="41">
        <v>13000000</v>
      </c>
      <c r="F66" s="33"/>
      <c r="G66" s="34"/>
      <c r="H66" s="34"/>
      <c r="I66" s="33"/>
      <c r="J66" s="34" t="s">
        <v>4</v>
      </c>
      <c r="K66" s="34"/>
      <c r="L66" s="2"/>
      <c r="M66" s="60"/>
      <c r="N66" s="60"/>
      <c r="O66" s="60"/>
      <c r="P66" s="60"/>
      <c r="Q66" s="60"/>
      <c r="R66" s="60"/>
      <c r="S66" s="60"/>
      <c r="T66" s="60"/>
      <c r="U66" s="61"/>
      <c r="V66" s="61">
        <v>8839000</v>
      </c>
      <c r="W66" s="60">
        <v>4161000</v>
      </c>
      <c r="X66" s="60"/>
      <c r="Y66" s="67">
        <f t="shared" si="1"/>
        <v>0</v>
      </c>
    </row>
    <row r="67" spans="1:25" ht="87" x14ac:dyDescent="0.5">
      <c r="A67" s="1"/>
      <c r="B67" s="68" t="s">
        <v>102</v>
      </c>
      <c r="C67" s="33"/>
      <c r="D67" s="33">
        <v>7148000</v>
      </c>
      <c r="E67" s="41">
        <v>7148000</v>
      </c>
      <c r="F67" s="33"/>
      <c r="G67" s="34"/>
      <c r="H67" s="34"/>
      <c r="I67" s="33"/>
      <c r="J67" s="34" t="s">
        <v>4</v>
      </c>
      <c r="K67" s="34"/>
      <c r="L67" s="2"/>
      <c r="M67" s="60"/>
      <c r="N67" s="60"/>
      <c r="O67" s="60"/>
      <c r="P67" s="60"/>
      <c r="Q67" s="60"/>
      <c r="R67" s="60"/>
      <c r="S67" s="60">
        <v>4939000</v>
      </c>
      <c r="T67" s="60"/>
      <c r="U67" s="61"/>
      <c r="V67" s="61"/>
      <c r="W67" s="60">
        <v>2209000</v>
      </c>
      <c r="X67" s="60"/>
      <c r="Y67" s="67">
        <f t="shared" si="1"/>
        <v>0</v>
      </c>
    </row>
    <row r="68" spans="1:25" ht="93" customHeight="1" x14ac:dyDescent="0.5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/>
      <c r="I68" s="37"/>
      <c r="J68" s="34" t="s">
        <v>4</v>
      </c>
      <c r="K68" s="38"/>
      <c r="L68" s="2"/>
      <c r="M68" s="62"/>
      <c r="N68" s="62"/>
      <c r="O68" s="60">
        <v>1647000</v>
      </c>
      <c r="P68" s="62"/>
      <c r="Q68" s="60">
        <v>3843000</v>
      </c>
      <c r="R68" s="62"/>
      <c r="S68" s="62"/>
      <c r="T68" s="62"/>
      <c r="U68" s="62"/>
      <c r="V68" s="62"/>
      <c r="W68" s="62">
        <f>E68-O68-Q68</f>
        <v>1720000</v>
      </c>
      <c r="X68" s="62"/>
      <c r="Y68" s="67">
        <f t="shared" si="1"/>
        <v>0</v>
      </c>
    </row>
    <row r="69" spans="1:25" ht="50.25" customHeight="1" x14ac:dyDescent="0.5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7"/>
        <v>1530000</v>
      </c>
      <c r="J69" s="34">
        <v>2</v>
      </c>
      <c r="K69" s="34">
        <v>5</v>
      </c>
      <c r="L69" s="2" t="s">
        <v>160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5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7"/>
        <v>5556000</v>
      </c>
      <c r="J70" s="34">
        <v>2</v>
      </c>
      <c r="K70" s="34">
        <v>5</v>
      </c>
      <c r="L70" s="2" t="s">
        <v>150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5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/>
      <c r="I71" s="33"/>
      <c r="J71" s="34" t="s">
        <v>4</v>
      </c>
      <c r="K71" s="34"/>
      <c r="L71" s="2"/>
      <c r="M71" s="60"/>
      <c r="N71" s="60"/>
      <c r="O71" s="60"/>
      <c r="P71" s="60">
        <v>1750000</v>
      </c>
      <c r="Q71" s="60"/>
      <c r="R71" s="60"/>
      <c r="S71" s="60"/>
      <c r="T71" s="60"/>
      <c r="U71" s="61"/>
      <c r="V71" s="61"/>
      <c r="W71" s="60">
        <v>109000</v>
      </c>
      <c r="X71" s="60"/>
      <c r="Y71" s="67">
        <f t="shared" si="1"/>
        <v>0</v>
      </c>
    </row>
    <row r="72" spans="1:25" ht="71.25" customHeight="1" x14ac:dyDescent="0.5">
      <c r="A72" s="35"/>
      <c r="B72" s="68" t="s">
        <v>107</v>
      </c>
      <c r="C72" s="33"/>
      <c r="D72" s="33">
        <v>5121000</v>
      </c>
      <c r="E72" s="41">
        <v>5121000</v>
      </c>
      <c r="F72" s="37"/>
      <c r="G72" s="38"/>
      <c r="H72" s="34"/>
      <c r="I72" s="33"/>
      <c r="J72" s="34" t="s">
        <v>4</v>
      </c>
      <c r="K72" s="38"/>
      <c r="L72" s="2"/>
      <c r="M72" s="62"/>
      <c r="N72" s="62"/>
      <c r="O72" s="62"/>
      <c r="P72" s="62"/>
      <c r="Q72" s="60">
        <v>4080000</v>
      </c>
      <c r="R72" s="62"/>
      <c r="S72" s="62"/>
      <c r="T72" s="62"/>
      <c r="U72" s="62"/>
      <c r="V72" s="62"/>
      <c r="W72" s="60">
        <v>1041000</v>
      </c>
      <c r="X72" s="62"/>
      <c r="Y72" s="67">
        <f t="shared" ref="Y72:Y97" si="18">E72-I72-M72-N72-O72-P72-Q72-R72-S72-T72-U72-V72-W72</f>
        <v>0</v>
      </c>
    </row>
    <row r="73" spans="1:25" ht="71.25" customHeight="1" x14ac:dyDescent="0.5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7"/>
        <v>7077000</v>
      </c>
      <c r="J73" s="34">
        <v>2</v>
      </c>
      <c r="K73" s="34">
        <v>5</v>
      </c>
      <c r="L73" s="2" t="s">
        <v>157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8"/>
        <v>0</v>
      </c>
    </row>
    <row r="74" spans="1:25" ht="87" x14ac:dyDescent="0.5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/>
      <c r="I74" s="33"/>
      <c r="J74" s="34" t="s">
        <v>4</v>
      </c>
      <c r="K74" s="34"/>
      <c r="L74" s="2" t="s">
        <v>156</v>
      </c>
      <c r="M74" s="60"/>
      <c r="N74" s="60"/>
      <c r="O74" s="60"/>
      <c r="P74" s="60"/>
      <c r="Q74" s="60"/>
      <c r="R74" s="60">
        <v>4980000</v>
      </c>
      <c r="S74" s="60"/>
      <c r="T74" s="60"/>
      <c r="U74" s="61"/>
      <c r="V74" s="61"/>
      <c r="W74" s="60">
        <v>1778000</v>
      </c>
      <c r="X74" s="60"/>
      <c r="Y74" s="67">
        <f t="shared" si="18"/>
        <v>0</v>
      </c>
    </row>
    <row r="75" spans="1:25" ht="63.75" customHeight="1" x14ac:dyDescent="0.5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/>
      <c r="I75" s="33"/>
      <c r="J75" s="34" t="s">
        <v>4</v>
      </c>
      <c r="K75" s="38"/>
      <c r="L75" s="2" t="s">
        <v>156</v>
      </c>
      <c r="M75" s="62"/>
      <c r="N75" s="60">
        <v>2356000</v>
      </c>
      <c r="O75" s="62"/>
      <c r="P75" s="62"/>
      <c r="Q75" s="60">
        <v>3534000</v>
      </c>
      <c r="R75" s="62"/>
      <c r="S75" s="62"/>
      <c r="T75" s="62"/>
      <c r="U75" s="62"/>
      <c r="V75" s="62"/>
      <c r="W75" s="60">
        <f>E75-N75-Q75</f>
        <v>2718000</v>
      </c>
      <c r="X75" s="62"/>
      <c r="Y75" s="67">
        <f t="shared" si="18"/>
        <v>0</v>
      </c>
    </row>
    <row r="76" spans="1:25" ht="87" x14ac:dyDescent="0.5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/>
      <c r="I76" s="33"/>
      <c r="J76" s="34" t="s">
        <v>4</v>
      </c>
      <c r="K76" s="34"/>
      <c r="L76" s="2" t="s">
        <v>156</v>
      </c>
      <c r="M76" s="60"/>
      <c r="N76" s="60"/>
      <c r="O76" s="60">
        <v>2550000</v>
      </c>
      <c r="P76" s="60"/>
      <c r="Q76" s="60"/>
      <c r="R76" s="60"/>
      <c r="S76" s="60"/>
      <c r="T76" s="60"/>
      <c r="U76" s="61"/>
      <c r="V76" s="61"/>
      <c r="W76" s="60">
        <f>E76-O76</f>
        <v>916000</v>
      </c>
      <c r="X76" s="60"/>
      <c r="Y76" s="67">
        <f t="shared" si="18"/>
        <v>0</v>
      </c>
    </row>
    <row r="77" spans="1:25" ht="68.25" customHeight="1" x14ac:dyDescent="0.5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/>
      <c r="I77" s="33"/>
      <c r="J77" s="34" t="s">
        <v>4</v>
      </c>
      <c r="K77" s="34"/>
      <c r="L77" s="2" t="s">
        <v>156</v>
      </c>
      <c r="M77" s="60"/>
      <c r="N77" s="60"/>
      <c r="O77" s="60">
        <v>7419000</v>
      </c>
      <c r="P77" s="60"/>
      <c r="Q77" s="60"/>
      <c r="R77" s="60"/>
      <c r="S77" s="60"/>
      <c r="T77" s="60"/>
      <c r="U77" s="61"/>
      <c r="V77" s="61"/>
      <c r="W77" s="60">
        <f>E77-O77</f>
        <v>0</v>
      </c>
      <c r="X77" s="60"/>
      <c r="Y77" s="67">
        <f t="shared" si="18"/>
        <v>0</v>
      </c>
    </row>
    <row r="78" spans="1:25" ht="65.25" x14ac:dyDescent="0.5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ref="I78:I80" si="19">E78</f>
        <v>2110000</v>
      </c>
      <c r="J78" s="34">
        <v>2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8"/>
        <v>0</v>
      </c>
    </row>
    <row r="79" spans="1:25" ht="77.25" customHeight="1" x14ac:dyDescent="0.5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9"/>
        <v>7290000</v>
      </c>
      <c r="J79" s="34">
        <v>2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8"/>
        <v>0</v>
      </c>
    </row>
    <row r="80" spans="1:25" ht="65.25" customHeight="1" x14ac:dyDescent="0.5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9"/>
        <v>6400000</v>
      </c>
      <c r="J80" s="34">
        <v>2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8"/>
        <v>0</v>
      </c>
    </row>
    <row r="81" spans="1:25" ht="65.25" x14ac:dyDescent="0.5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ref="I81" si="20">E81</f>
        <v>1899000</v>
      </c>
      <c r="J81" s="34">
        <v>2</v>
      </c>
      <c r="K81" s="34">
        <v>5</v>
      </c>
      <c r="L81" s="2" t="s">
        <v>149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8"/>
        <v>0</v>
      </c>
    </row>
    <row r="82" spans="1:25" ht="105" customHeight="1" x14ac:dyDescent="0.5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/>
      <c r="I82" s="33"/>
      <c r="J82" s="34" t="s">
        <v>4</v>
      </c>
      <c r="K82" s="34"/>
      <c r="L82" s="2"/>
      <c r="M82" s="62"/>
      <c r="N82" s="62"/>
      <c r="O82" s="62"/>
      <c r="P82" s="60">
        <v>3554900</v>
      </c>
      <c r="Q82" s="62"/>
      <c r="R82" s="62"/>
      <c r="S82" s="62"/>
      <c r="T82" s="62"/>
      <c r="U82" s="62"/>
      <c r="V82" s="62"/>
      <c r="W82" s="60">
        <v>8100</v>
      </c>
      <c r="X82" s="62"/>
      <c r="Y82" s="67">
        <f t="shared" si="18"/>
        <v>0</v>
      </c>
    </row>
    <row r="83" spans="1:25" ht="87" x14ac:dyDescent="0.5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3</v>
      </c>
      <c r="K83" s="34">
        <v>5</v>
      </c>
      <c r="L83" s="2" t="s">
        <v>160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8"/>
        <v>0</v>
      </c>
    </row>
    <row r="84" spans="1:25" ht="43.5" x14ac:dyDescent="0.5">
      <c r="A84" s="45">
        <v>8</v>
      </c>
      <c r="B84" s="46" t="s">
        <v>139</v>
      </c>
      <c r="C84" s="47">
        <f>SUM(C85:C90)</f>
        <v>2636400</v>
      </c>
      <c r="D84" s="47">
        <f t="shared" ref="D84:F84" si="21">SUM(D85:D90)</f>
        <v>0</v>
      </c>
      <c r="E84" s="47">
        <f t="shared" si="21"/>
        <v>2636400</v>
      </c>
      <c r="F84" s="47">
        <f t="shared" si="21"/>
        <v>639140</v>
      </c>
      <c r="G84" s="48"/>
      <c r="H84" s="57">
        <f>SUM(H85:H90)</f>
        <v>0</v>
      </c>
      <c r="I84" s="57">
        <f t="shared" ref="I84:W84" si="22">SUM(I85:I90)</f>
        <v>0</v>
      </c>
      <c r="J84" s="57">
        <f t="shared" si="22"/>
        <v>0</v>
      </c>
      <c r="K84" s="57">
        <f t="shared" si="22"/>
        <v>0</v>
      </c>
      <c r="L84" s="57">
        <f t="shared" si="22"/>
        <v>0</v>
      </c>
      <c r="M84" s="57">
        <f t="shared" si="22"/>
        <v>0</v>
      </c>
      <c r="N84" s="57">
        <f t="shared" si="22"/>
        <v>0</v>
      </c>
      <c r="O84" s="57">
        <f t="shared" si="22"/>
        <v>152600</v>
      </c>
      <c r="P84" s="57">
        <f t="shared" si="22"/>
        <v>0</v>
      </c>
      <c r="Q84" s="57">
        <f t="shared" si="22"/>
        <v>0</v>
      </c>
      <c r="R84" s="57">
        <f t="shared" si="22"/>
        <v>2483800</v>
      </c>
      <c r="S84" s="57">
        <f t="shared" si="22"/>
        <v>0</v>
      </c>
      <c r="T84" s="57">
        <f t="shared" si="22"/>
        <v>0</v>
      </c>
      <c r="U84" s="57">
        <f t="shared" si="22"/>
        <v>0</v>
      </c>
      <c r="V84" s="57">
        <f t="shared" si="22"/>
        <v>0</v>
      </c>
      <c r="W84" s="57">
        <f t="shared" si="22"/>
        <v>0</v>
      </c>
      <c r="X84" s="63"/>
      <c r="Y84" s="67">
        <f t="shared" si="18"/>
        <v>0</v>
      </c>
    </row>
    <row r="85" spans="1:25" ht="42.75" customHeight="1" x14ac:dyDescent="0.5">
      <c r="A85" s="35"/>
      <c r="B85" s="2" t="s">
        <v>119</v>
      </c>
      <c r="C85" s="33">
        <v>68400</v>
      </c>
      <c r="D85" s="33"/>
      <c r="E85" s="41">
        <v>68400</v>
      </c>
      <c r="F85" s="33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8"/>
        <v>0</v>
      </c>
    </row>
    <row r="86" spans="1:25" ht="44.25" customHeight="1" x14ac:dyDescent="0.5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8"/>
        <v>0</v>
      </c>
    </row>
    <row r="87" spans="1:25" ht="43.5" x14ac:dyDescent="0.5">
      <c r="A87" s="1"/>
      <c r="B87" s="2" t="s">
        <v>121</v>
      </c>
      <c r="C87" s="33">
        <v>1742100</v>
      </c>
      <c r="D87" s="33"/>
      <c r="E87" s="41">
        <v>1742100</v>
      </c>
      <c r="F87" s="33">
        <v>172100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8"/>
        <v>0</v>
      </c>
    </row>
    <row r="88" spans="1:25" ht="42.75" customHeight="1" x14ac:dyDescent="0.5">
      <c r="A88" s="35"/>
      <c r="B88" s="2" t="s">
        <v>122</v>
      </c>
      <c r="C88" s="33">
        <v>118000</v>
      </c>
      <c r="D88" s="33"/>
      <c r="E88" s="41">
        <v>118000</v>
      </c>
      <c r="F88" s="33">
        <v>118000</v>
      </c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8"/>
        <v>0</v>
      </c>
    </row>
    <row r="89" spans="1:25" ht="43.5" x14ac:dyDescent="0.5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8"/>
        <v>0</v>
      </c>
    </row>
    <row r="90" spans="1:25" ht="40.5" customHeight="1" x14ac:dyDescent="0.5">
      <c r="A90" s="1"/>
      <c r="B90" s="2" t="s">
        <v>124</v>
      </c>
      <c r="C90" s="33">
        <v>342200</v>
      </c>
      <c r="D90" s="33"/>
      <c r="E90" s="41">
        <v>342200</v>
      </c>
      <c r="F90" s="33">
        <v>202700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8"/>
        <v>0</v>
      </c>
    </row>
    <row r="91" spans="1:25" ht="65.25" x14ac:dyDescent="0.5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3">SUM(F92:F97)</f>
        <v>3478640</v>
      </c>
      <c r="G91" s="55">
        <f t="shared" si="23"/>
        <v>0</v>
      </c>
      <c r="H91" s="55">
        <f t="shared" si="23"/>
        <v>0</v>
      </c>
      <c r="I91" s="55">
        <f t="shared" si="23"/>
        <v>0</v>
      </c>
      <c r="J91" s="55">
        <f t="shared" si="23"/>
        <v>0</v>
      </c>
      <c r="K91" s="44">
        <f t="shared" si="23"/>
        <v>0</v>
      </c>
      <c r="L91" s="44">
        <f t="shared" si="23"/>
        <v>0</v>
      </c>
      <c r="M91" s="55">
        <f t="shared" si="23"/>
        <v>2880000</v>
      </c>
      <c r="N91" s="55">
        <f t="shared" si="23"/>
        <v>0</v>
      </c>
      <c r="O91" s="55">
        <f t="shared" si="23"/>
        <v>984000</v>
      </c>
      <c r="P91" s="55">
        <f t="shared" si="23"/>
        <v>0</v>
      </c>
      <c r="Q91" s="55">
        <f t="shared" si="23"/>
        <v>0</v>
      </c>
      <c r="R91" s="55">
        <f t="shared" si="23"/>
        <v>12935800</v>
      </c>
      <c r="S91" s="55">
        <f t="shared" si="23"/>
        <v>0</v>
      </c>
      <c r="T91" s="55">
        <f t="shared" si="23"/>
        <v>0</v>
      </c>
      <c r="U91" s="55">
        <f t="shared" si="23"/>
        <v>0</v>
      </c>
      <c r="V91" s="55">
        <f t="shared" si="23"/>
        <v>0</v>
      </c>
      <c r="W91" s="55">
        <f t="shared" si="23"/>
        <v>136000</v>
      </c>
      <c r="X91" s="63"/>
      <c r="Y91" s="67">
        <f t="shared" si="18"/>
        <v>0</v>
      </c>
    </row>
    <row r="92" spans="1:25" ht="45" customHeight="1" x14ac:dyDescent="0.5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8"/>
        <v>0</v>
      </c>
    </row>
    <row r="93" spans="1:25" ht="24" customHeight="1" x14ac:dyDescent="0.5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8"/>
        <v>0</v>
      </c>
    </row>
    <row r="94" spans="1:25" ht="43.5" x14ac:dyDescent="0.5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8"/>
        <v>0</v>
      </c>
    </row>
    <row r="95" spans="1:25" ht="42" customHeight="1" x14ac:dyDescent="0.5">
      <c r="A95" s="1"/>
      <c r="B95" s="2" t="s">
        <v>131</v>
      </c>
      <c r="C95" s="33">
        <v>1000000</v>
      </c>
      <c r="D95" s="33"/>
      <c r="E95" s="41">
        <v>1000000</v>
      </c>
      <c r="F95" s="33">
        <v>590640</v>
      </c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8"/>
        <v>0</v>
      </c>
    </row>
    <row r="96" spans="1:25" ht="43.5" x14ac:dyDescent="0.5">
      <c r="A96" s="1"/>
      <c r="B96" s="2" t="s">
        <v>132</v>
      </c>
      <c r="C96" s="33">
        <v>3000000</v>
      </c>
      <c r="D96" s="33"/>
      <c r="E96" s="41">
        <v>3000000</v>
      </c>
      <c r="F96" s="33">
        <v>2888000</v>
      </c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8"/>
        <v>0</v>
      </c>
    </row>
    <row r="97" spans="1:25" ht="43.5" customHeight="1" x14ac:dyDescent="0.5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8"/>
        <v>0</v>
      </c>
    </row>
    <row r="98" spans="1:25" ht="4.5" customHeight="1" x14ac:dyDescent="0.3">
      <c r="A98" s="8"/>
      <c r="B98" s="9"/>
      <c r="C98" s="39"/>
      <c r="D98" s="39"/>
      <c r="E98" s="32">
        <f t="shared" ref="E98" si="24">C98+D98</f>
        <v>0</v>
      </c>
      <c r="F98" s="39"/>
      <c r="G98" s="40"/>
      <c r="H98" s="40"/>
      <c r="I98" s="39"/>
      <c r="J98" s="40"/>
      <c r="K98" s="40"/>
      <c r="L98" s="9"/>
      <c r="M98" s="64"/>
      <c r="N98" s="64"/>
      <c r="O98" s="64"/>
      <c r="P98" s="64"/>
      <c r="Q98" s="64"/>
      <c r="R98" s="64"/>
      <c r="S98" s="64"/>
      <c r="T98" s="64"/>
      <c r="U98" s="65"/>
      <c r="V98" s="65"/>
      <c r="W98" s="64"/>
      <c r="X98" s="64"/>
    </row>
    <row r="99" spans="1:25" ht="22.5" customHeight="1" x14ac:dyDescent="0.5">
      <c r="A99" s="225" t="s">
        <v>29</v>
      </c>
      <c r="B99" s="226"/>
      <c r="C99" s="19">
        <f>C7+C9+C15+C17+C22+C26+C28+C33+C84+C91</f>
        <v>51983600</v>
      </c>
      <c r="D99" s="19">
        <f t="shared" ref="D99:W99" si="25">D7+D9+D15+D17+D22+D26+D28+D33+D84+D91</f>
        <v>374333600</v>
      </c>
      <c r="E99" s="19">
        <f t="shared" si="25"/>
        <v>426317200</v>
      </c>
      <c r="F99" s="19">
        <f t="shared" si="25"/>
        <v>10198532.27</v>
      </c>
      <c r="G99" s="19">
        <f t="shared" si="25"/>
        <v>0</v>
      </c>
      <c r="H99" s="56">
        <f t="shared" si="25"/>
        <v>36</v>
      </c>
      <c r="I99" s="19">
        <f t="shared" si="25"/>
        <v>245242000</v>
      </c>
      <c r="J99" s="19">
        <f t="shared" si="25"/>
        <v>4</v>
      </c>
      <c r="K99" s="19">
        <f t="shared" si="25"/>
        <v>0</v>
      </c>
      <c r="L99" s="19">
        <f t="shared" si="25"/>
        <v>0</v>
      </c>
      <c r="M99" s="19">
        <f t="shared" si="25"/>
        <v>4880000</v>
      </c>
      <c r="N99" s="19">
        <f t="shared" si="25"/>
        <v>7399000</v>
      </c>
      <c r="O99" s="19">
        <f t="shared" si="25"/>
        <v>27138600</v>
      </c>
      <c r="P99" s="19">
        <f t="shared" si="25"/>
        <v>16328400</v>
      </c>
      <c r="Q99" s="19">
        <f t="shared" si="25"/>
        <v>54629900</v>
      </c>
      <c r="R99" s="19">
        <f t="shared" si="25"/>
        <v>25567600</v>
      </c>
      <c r="S99" s="19">
        <f t="shared" si="25"/>
        <v>10127000</v>
      </c>
      <c r="T99" s="19">
        <f t="shared" si="25"/>
        <v>1000000</v>
      </c>
      <c r="U99" s="19">
        <f t="shared" si="25"/>
        <v>1000000</v>
      </c>
      <c r="V99" s="19">
        <f t="shared" si="25"/>
        <v>8839000</v>
      </c>
      <c r="W99" s="19">
        <f t="shared" si="25"/>
        <v>24165700</v>
      </c>
      <c r="X99" s="56"/>
    </row>
    <row r="100" spans="1:25" ht="22.5" customHeight="1" x14ac:dyDescent="0.3">
      <c r="A100" s="23"/>
      <c r="B100" s="23"/>
      <c r="C100" s="29"/>
      <c r="D100" s="29"/>
      <c r="E100" s="29"/>
      <c r="F100" s="69"/>
      <c r="G100" s="23"/>
      <c r="H100" s="23"/>
      <c r="I100" s="31"/>
      <c r="J100" s="23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 x14ac:dyDescent="0.5">
      <c r="A101" s="235" t="s">
        <v>174</v>
      </c>
      <c r="B101" s="235"/>
      <c r="C101" s="235"/>
      <c r="D101" s="235"/>
      <c r="E101" s="235"/>
      <c r="F101" s="235"/>
      <c r="G101" s="235"/>
      <c r="H101" s="235"/>
      <c r="I101" s="235"/>
      <c r="J101" s="235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5">
      <c r="A102" s="30" t="s">
        <v>175</v>
      </c>
      <c r="B102" s="30"/>
      <c r="C102" s="30"/>
      <c r="D102" s="30"/>
      <c r="E102" s="30"/>
      <c r="F102" s="30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35"/>
      <c r="B103" s="235"/>
      <c r="C103" s="235"/>
      <c r="D103" s="235"/>
      <c r="E103" s="235"/>
      <c r="F103" s="235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55000000000000004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55000000000000004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4" x14ac:dyDescent="0.55000000000000004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4" x14ac:dyDescent="0.55000000000000004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4" x14ac:dyDescent="0.55000000000000004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4" x14ac:dyDescent="0.55000000000000004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4" x14ac:dyDescent="0.55000000000000004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4" x14ac:dyDescent="0.55000000000000004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4" x14ac:dyDescent="0.55000000000000004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4" x14ac:dyDescent="0.55000000000000004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4" x14ac:dyDescent="0.55000000000000004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4" x14ac:dyDescent="0.55000000000000004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4" x14ac:dyDescent="0.55000000000000004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4" x14ac:dyDescent="0.55000000000000004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4" x14ac:dyDescent="0.55000000000000004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4" x14ac:dyDescent="0.55000000000000004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01 แบบ 67 </vt:lpstr>
      <vt:lpstr>ตัวอย่าง 01 แบบ 67</vt:lpstr>
      <vt:lpstr>02 กรณีโอน-เหลือจ่าย</vt:lpstr>
      <vt:lpstr>ตัวอย่าง 02 กรณีโอน-เหลือจ่าย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2024-08-01T07:46:02Z</cp:lastPrinted>
  <dcterms:created xsi:type="dcterms:W3CDTF">2018-05-02T06:23:16Z</dcterms:created>
  <dcterms:modified xsi:type="dcterms:W3CDTF">2024-08-01T07:46:03Z</dcterms:modified>
</cp:coreProperties>
</file>